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firstSheet="1" activeTab="5"/>
  </bookViews>
  <sheets>
    <sheet name="Phụ lục 1 ĐÊ cấp II" sheetId="8" r:id="rId1"/>
    <sheet name="Phụ lục 2 Cống dưới đê" sheetId="7" r:id="rId2"/>
    <sheet name="Phụ lục 3 ĐÊ" sheetId="1" r:id="rId3"/>
    <sheet name="Phụ lục 4 Kè" sheetId="2" r:id="rId4"/>
    <sheet name="Phụ lục 5 LLQLĐND" sheetId="3" r:id="rId5"/>
    <sheet name="Phụ lục 6 LLQLĐND chi tiết" sheetId="4" r:id="rId6"/>
    <sheet name="Sheet2" sheetId="5" r:id="rId7"/>
    <sheet name="Sheet3" sheetId="6" r:id="rId8"/>
  </sheets>
  <definedNames>
    <definedName name="_xlnm.Print_Titles" localSheetId="0">'Phụ lục 1 ĐÊ cấp II'!$6:$6</definedName>
    <definedName name="_xlnm.Print_Titles" localSheetId="1">'Phụ lục 2 Cống dưới đê'!$5:$5</definedName>
    <definedName name="_xlnm.Print_Titles" localSheetId="2">'Phụ lục 3 ĐÊ'!$5:$5</definedName>
    <definedName name="_xlnm.Print_Titles" localSheetId="3">'Phụ lục 4 Kè'!$6:$6</definedName>
    <definedName name="_xlnm.Print_Titles" localSheetId="5">'Phụ lục 6 LLQLĐND chi tiết'!$6:$6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"/>
  <c r="F51"/>
  <c r="F11" i="8"/>
  <c r="F9"/>
  <c r="F114" i="4"/>
  <c r="F115"/>
  <c r="F116"/>
  <c r="F117"/>
  <c r="F118"/>
  <c r="F119"/>
  <c r="F113"/>
  <c r="F107"/>
  <c r="F108"/>
  <c r="F109"/>
  <c r="F110"/>
  <c r="F111"/>
  <c r="F106"/>
  <c r="F90"/>
  <c r="F91"/>
  <c r="F92"/>
  <c r="F93"/>
  <c r="F94"/>
  <c r="F95"/>
  <c r="F96"/>
  <c r="F97"/>
  <c r="F98"/>
  <c r="F89"/>
  <c r="F80"/>
  <c r="F81"/>
  <c r="F82"/>
  <c r="F83"/>
  <c r="F84"/>
  <c r="F85"/>
  <c r="F86"/>
  <c r="F87"/>
  <c r="F79"/>
  <c r="F70"/>
  <c r="F71"/>
  <c r="F72"/>
  <c r="F73"/>
  <c r="F74"/>
  <c r="F75"/>
  <c r="F76"/>
  <c r="F77"/>
  <c r="F69"/>
  <c r="F61"/>
  <c r="F62"/>
  <c r="F63"/>
  <c r="F64"/>
  <c r="F65"/>
  <c r="F66"/>
  <c r="F67"/>
  <c r="F60"/>
  <c r="F54"/>
  <c r="F55"/>
  <c r="F56"/>
  <c r="F57"/>
  <c r="F58"/>
  <c r="F53"/>
  <c r="F44"/>
  <c r="F45"/>
  <c r="F46"/>
  <c r="F47"/>
  <c r="F48"/>
  <c r="F49"/>
  <c r="F50"/>
  <c r="F51"/>
  <c r="F43"/>
  <c r="F38"/>
  <c r="F39"/>
  <c r="F40"/>
  <c r="F41"/>
  <c r="F37"/>
  <c r="F24"/>
  <c r="F25"/>
  <c r="F26"/>
  <c r="F27"/>
  <c r="F28"/>
  <c r="F29"/>
  <c r="F30"/>
  <c r="F31"/>
  <c r="F32"/>
  <c r="F33"/>
  <c r="F34"/>
  <c r="F35"/>
  <c r="F23"/>
  <c r="F21"/>
  <c r="F20"/>
  <c r="F9"/>
  <c r="F10"/>
  <c r="F11"/>
  <c r="F12"/>
  <c r="F13"/>
  <c r="F14"/>
  <c r="F15"/>
  <c r="F16"/>
  <c r="F17"/>
  <c r="F18"/>
  <c r="F8"/>
  <c r="H114"/>
  <c r="H115"/>
  <c r="H116"/>
  <c r="H117"/>
  <c r="H112" s="1"/>
  <c r="H118"/>
  <c r="H119"/>
  <c r="H113"/>
  <c r="H107"/>
  <c r="H108"/>
  <c r="H109"/>
  <c r="H110"/>
  <c r="H111"/>
  <c r="H106"/>
  <c r="H101"/>
  <c r="H102"/>
  <c r="H103"/>
  <c r="H104"/>
  <c r="H100"/>
  <c r="H99" s="1"/>
  <c r="H90"/>
  <c r="H91"/>
  <c r="H92"/>
  <c r="H93"/>
  <c r="H94"/>
  <c r="H95"/>
  <c r="H96"/>
  <c r="H97"/>
  <c r="H98"/>
  <c r="H89"/>
  <c r="H80"/>
  <c r="H78" s="1"/>
  <c r="H81"/>
  <c r="H82"/>
  <c r="H83"/>
  <c r="H84"/>
  <c r="H85"/>
  <c r="H86"/>
  <c r="H87"/>
  <c r="H79"/>
  <c r="H70"/>
  <c r="H68" s="1"/>
  <c r="H71"/>
  <c r="H72"/>
  <c r="H73"/>
  <c r="H74"/>
  <c r="H75"/>
  <c r="H76"/>
  <c r="H77"/>
  <c r="H69"/>
  <c r="H61"/>
  <c r="H59" s="1"/>
  <c r="H62"/>
  <c r="H63"/>
  <c r="H64"/>
  <c r="H65"/>
  <c r="H66"/>
  <c r="H67"/>
  <c r="H60"/>
  <c r="H55"/>
  <c r="H56"/>
  <c r="H57"/>
  <c r="H58"/>
  <c r="H54"/>
  <c r="H53"/>
  <c r="H44"/>
  <c r="H45"/>
  <c r="H46"/>
  <c r="H42" s="1"/>
  <c r="H47"/>
  <c r="H48"/>
  <c r="H49"/>
  <c r="H50"/>
  <c r="H51"/>
  <c r="H43"/>
  <c r="H38"/>
  <c r="H39"/>
  <c r="H40"/>
  <c r="H41"/>
  <c r="H37"/>
  <c r="H36" s="1"/>
  <c r="H24"/>
  <c r="H25"/>
  <c r="H26"/>
  <c r="H27"/>
  <c r="H28"/>
  <c r="H29"/>
  <c r="H30"/>
  <c r="H31"/>
  <c r="H32"/>
  <c r="H33"/>
  <c r="H34"/>
  <c r="H35"/>
  <c r="H23"/>
  <c r="H22" s="1"/>
  <c r="H21"/>
  <c r="H20"/>
  <c r="H9"/>
  <c r="H10"/>
  <c r="H11"/>
  <c r="H12"/>
  <c r="H13"/>
  <c r="H14"/>
  <c r="H15"/>
  <c r="H16"/>
  <c r="H17"/>
  <c r="H18"/>
  <c r="H8"/>
  <c r="K115"/>
  <c r="E112"/>
  <c r="E109"/>
  <c r="D105"/>
  <c r="F104"/>
  <c r="F103"/>
  <c r="F102"/>
  <c r="F101"/>
  <c r="F100"/>
  <c r="E99"/>
  <c r="D99"/>
  <c r="E88"/>
  <c r="D88"/>
  <c r="D83"/>
  <c r="D78" s="1"/>
  <c r="D68"/>
  <c r="D67"/>
  <c r="E59"/>
  <c r="D54"/>
  <c r="E52"/>
  <c r="D48"/>
  <c r="D45"/>
  <c r="E42"/>
  <c r="D42"/>
  <c r="E36"/>
  <c r="D36"/>
  <c r="E34"/>
  <c r="J29"/>
  <c r="E24"/>
  <c r="D24"/>
  <c r="J23"/>
  <c r="E19"/>
  <c r="D19"/>
  <c r="D10"/>
  <c r="D9"/>
  <c r="E7"/>
  <c r="F20" i="3"/>
  <c r="E20"/>
  <c r="D20"/>
  <c r="G63" i="2"/>
  <c r="H60"/>
  <c r="K59"/>
  <c r="G57"/>
  <c r="F56"/>
  <c r="G54"/>
  <c r="G56" s="1"/>
  <c r="F53"/>
  <c r="F51"/>
  <c r="F47"/>
  <c r="F45"/>
  <c r="F43"/>
  <c r="F40"/>
  <c r="H39"/>
  <c r="H35"/>
  <c r="F34"/>
  <c r="H32"/>
  <c r="H31"/>
  <c r="H33" s="1"/>
  <c r="H29"/>
  <c r="F29"/>
  <c r="F18" s="1"/>
  <c r="J28"/>
  <c r="H28"/>
  <c r="H24"/>
  <c r="J19"/>
  <c r="H19"/>
  <c r="H17"/>
  <c r="F16"/>
  <c r="G12"/>
  <c r="F7"/>
  <c r="F45" i="1"/>
  <c r="F41"/>
  <c r="J37"/>
  <c r="F34"/>
  <c r="F29"/>
  <c r="F27"/>
  <c r="F24"/>
  <c r="F21"/>
  <c r="H15"/>
  <c r="F14"/>
  <c r="F12"/>
  <c r="F9"/>
  <c r="F6"/>
  <c r="H105" i="4" l="1"/>
  <c r="H88"/>
  <c r="H52"/>
  <c r="H19"/>
  <c r="H7"/>
  <c r="F78"/>
  <c r="E22"/>
  <c r="F19"/>
  <c r="F99"/>
  <c r="D7"/>
  <c r="D52"/>
  <c r="F68"/>
  <c r="F105"/>
  <c r="F64" i="2"/>
  <c r="F42" i="4"/>
  <c r="F7"/>
  <c r="F22"/>
  <c r="F36"/>
  <c r="F52"/>
  <c r="F59"/>
  <c r="F88"/>
  <c r="F112"/>
  <c r="D22"/>
  <c r="E105"/>
  <c r="E120" s="1"/>
  <c r="D59"/>
  <c r="H120" l="1"/>
  <c r="F120"/>
  <c r="D120"/>
</calcChain>
</file>

<file path=xl/sharedStrings.xml><?xml version="1.0" encoding="utf-8"?>
<sst xmlns="http://schemas.openxmlformats.org/spreadsheetml/2006/main" count="650" uniqueCount="448">
  <si>
    <t>(Kèm theo Quyết định số          /2020/QĐ-UBND ngày          /        /2020 của UBND tỉnh)</t>
  </si>
  <si>
    <t>TT</t>
  </si>
  <si>
    <t>TUYẾN ĐÊ</t>
  </si>
  <si>
    <t>TUYẾN SÔNG</t>
  </si>
  <si>
    <t>LÝ TRÌNH</t>
  </si>
  <si>
    <t>CẤP ĐÊ</t>
  </si>
  <si>
    <t>I</t>
  </si>
  <si>
    <t>Huyện Đức Thọ</t>
  </si>
  <si>
    <t>La Giang</t>
  </si>
  <si>
    <t>Sông La</t>
  </si>
  <si>
    <t>K0+00 - K15+600 (xã Tùng Ảnh, TT Đức Thọ, Bùi La Nhân, Yên Hồ)</t>
  </si>
  <si>
    <t>II</t>
  </si>
  <si>
    <t>Trường Sơn</t>
  </si>
  <si>
    <t>Tả Sông La</t>
  </si>
  <si>
    <t>K0+00 - K3+800 (xã Trường Sơn, Liên Minh)</t>
  </si>
  <si>
    <t>V</t>
  </si>
  <si>
    <t>Rú Tý</t>
  </si>
  <si>
    <t>Hữu sông Ngàn Sâu</t>
  </si>
  <si>
    <t>K0+00 - K0+500 (Đức Lạng)</t>
  </si>
  <si>
    <t>IV</t>
  </si>
  <si>
    <t>Thị xã Hồng Lĩnh</t>
  </si>
  <si>
    <t>TUYẾN CÔNG TRÌNH</t>
  </si>
  <si>
    <t>TUYẾN SÔNG/BIỂN</t>
  </si>
  <si>
    <t>ĐỊA ĐIỂM</t>
  </si>
  <si>
    <t>CHIỀU DÀI (m)</t>
  </si>
  <si>
    <t>K15+600 - K19+200 (Phường Trung Lương)</t>
  </si>
  <si>
    <t>STT</t>
  </si>
  <si>
    <t>Kè Trường Sơn - Liên Minh</t>
  </si>
  <si>
    <t>III</t>
  </si>
  <si>
    <t>Xã Trường Sơn, Liên Minh</t>
  </si>
  <si>
    <t>Huyện Hương Sơn</t>
  </si>
  <si>
    <t>K0+650 - K3+376</t>
  </si>
  <si>
    <t>HUYỆN, TP, THỊ XÃ</t>
  </si>
  <si>
    <t>Kè Lạc - Hòa</t>
  </si>
  <si>
    <t>Hữu Ngàn Sâu</t>
  </si>
  <si>
    <t>Xã Hòa Lạc</t>
  </si>
  <si>
    <t>K0+00 - K1+909</t>
  </si>
  <si>
    <t>Tân Long 1</t>
  </si>
  <si>
    <t>Hữu sông Ngàn Phố, Tả sông Ngàn Sâu</t>
  </si>
  <si>
    <t>K0+00 - K12+00 (các xã: Sơn Châu, Tân Mỹ Hà, Sơn Long)</t>
  </si>
  <si>
    <t>XÃ, PHƯỜNG, THỊ TRẤN</t>
  </si>
  <si>
    <t>CHIỀU DÀI ĐÊ (Km)</t>
  </si>
  <si>
    <t>CHIỀU DÀI KÈ ĐỘC LẬP (Km)</t>
  </si>
  <si>
    <t>SỐ LƯỢNG 
NHÂN VIÊN (Người)</t>
  </si>
  <si>
    <t>Huyện Đức Thọ</t>
  </si>
  <si>
    <t>Kè Đức Lạc (Tùng Lân)</t>
  </si>
  <si>
    <t>K0+00 - K1+206</t>
  </si>
  <si>
    <t>Kè Kênh Tàng - Linh Cảm</t>
  </si>
  <si>
    <t>Xã Tùng Ảnh</t>
  </si>
  <si>
    <t>K0+00 - K1+500</t>
  </si>
  <si>
    <t>Kè Tùng Châu</t>
  </si>
  <si>
    <t>Hữu Sông Lam</t>
  </si>
  <si>
    <t>Xã Tùng Châu</t>
  </si>
  <si>
    <t>K0+00 - K1+218</t>
  </si>
  <si>
    <t>Tân Long 2</t>
  </si>
  <si>
    <t>Kè Đức Châu</t>
  </si>
  <si>
    <t>Hữu sông Đào</t>
  </si>
  <si>
    <t>Tả sông Ngàn Sâu</t>
  </si>
  <si>
    <t>K0+00 - K0+200 (xã Sơn Long)</t>
  </si>
  <si>
    <t>K0+00 - K1+00</t>
  </si>
  <si>
    <t>Kè Đức Quang</t>
  </si>
  <si>
    <t>Huyện Vũ Quang</t>
  </si>
  <si>
    <t>Xã Quang Vĩnh</t>
  </si>
  <si>
    <t>K0+00 - K4+036</t>
  </si>
  <si>
    <t>Kè Thị trấn Đức Thọ</t>
  </si>
  <si>
    <t>Hữu Sông La</t>
  </si>
  <si>
    <t>Thị trấn Đức Thọ</t>
  </si>
  <si>
    <t>Huyện Hương Sơn</t>
  </si>
  <si>
    <t>K0+00 - K0+800</t>
  </si>
  <si>
    <t>mới</t>
  </si>
  <si>
    <t>Huyện Nghi Xuân</t>
  </si>
  <si>
    <t>Huyện Can Lộc</t>
  </si>
  <si>
    <t>Lỗ Lò</t>
  </si>
  <si>
    <t>Kè Bình Lạng</t>
  </si>
  <si>
    <t>K0+00 - K0+300 (xã Đức Lĩnh)</t>
  </si>
  <si>
    <t>Hai bên Khe Bình Lạng</t>
  </si>
  <si>
    <t>Huyện Nghi Xuân</t>
  </si>
  <si>
    <t>Huyện Thạch Hà</t>
  </si>
  <si>
    <t>Huyện Lộc Hà</t>
  </si>
  <si>
    <t>Hữu Lam</t>
  </si>
  <si>
    <t>Hữu sông Lam</t>
  </si>
  <si>
    <t>K0+00 - K7+800 (TT. Xuân An, Xuân Giang, TT Tiên Điền, Xuân Hải)</t>
  </si>
  <si>
    <t>Thành phố Hà Tĩnh</t>
  </si>
  <si>
    <t>Huyện Cẩm Xuyên</t>
  </si>
  <si>
    <t>Hội Thống</t>
  </si>
  <si>
    <t>Hữu sông Lam và đê biển</t>
  </si>
  <si>
    <t>K0+00 - K17+800 (xã Xuân Hải, Xuân Phổ, Đan Trường, Xuân Hội)</t>
  </si>
  <si>
    <t>Huyện Kỳ Anh</t>
  </si>
  <si>
    <t>Thị xã Kỳ  Anh</t>
  </si>
  <si>
    <t>Đá Bạc - Đại Đồng</t>
  </si>
  <si>
    <t>Rào Mỹ Dương</t>
  </si>
  <si>
    <t>Huyện Hương Khê</t>
  </si>
  <si>
    <t>K0+00 - K2+230 (xã Cương Gián)</t>
  </si>
  <si>
    <t>Tổng cộng</t>
  </si>
  <si>
    <t>Song Nam</t>
  </si>
  <si>
    <t>Đê biển</t>
  </si>
  <si>
    <t>K0+00 - K2+150 (xã Cương Gián)</t>
  </si>
  <si>
    <t>Phường Bắc Hồng</t>
  </si>
  <si>
    <t>Bàu Dài</t>
  </si>
  <si>
    <t>K0+00 - K2+093 và K0+00 - K2+260</t>
  </si>
  <si>
    <t>Lạch Bàu dài</t>
  </si>
  <si>
    <t>K0+00 - K2+200 (xã Xuân Yên)</t>
  </si>
  <si>
    <t>Đồng Cói</t>
  </si>
  <si>
    <t>Đê bối sông Lam</t>
  </si>
  <si>
    <t>K0+00 - K3+400 (xã Xuân Giang)</t>
  </si>
  <si>
    <t>VI</t>
  </si>
  <si>
    <t>Huyện Can Lộc</t>
  </si>
  <si>
    <t>Kè Sơn Long (2 đoạn)</t>
  </si>
  <si>
    <t>Tả Nghèn</t>
  </si>
  <si>
    <t>Tả sông Nghèn</t>
  </si>
  <si>
    <t>K0+00 - K15+00 (Vượng Lộc, TT. Nghèn, Thiên Lộc, Thuần Thiện và xã Tùng Lộc)</t>
  </si>
  <si>
    <t>Hữu Nghèn</t>
  </si>
  <si>
    <t>Hữu sông Nghèn</t>
  </si>
  <si>
    <t>K0+00- K13+00 (TT. Nghèn)</t>
  </si>
  <si>
    <t>Tả Ngàn Sâu</t>
  </si>
  <si>
    <t>Xã Sơn Long</t>
  </si>
  <si>
    <t>K0+00 - K0+168 và K0+00 - K0+165</t>
  </si>
  <si>
    <t>VII</t>
  </si>
  <si>
    <t>Kè Sơn Tân</t>
  </si>
  <si>
    <t>Hữu Ngàn Phố</t>
  </si>
  <si>
    <t>Xã Tân Mỹ Hà</t>
  </si>
  <si>
    <t>K0+00 - K1+965</t>
  </si>
  <si>
    <t>Huyện Thạch Hà</t>
  </si>
  <si>
    <t>Kè Sơn Mỹ</t>
  </si>
  <si>
    <t>K0+00 - K0+420</t>
  </si>
  <si>
    <t>ỦY BAN NHÂN DÂN TỈNH</t>
  </si>
  <si>
    <t>Kè Sơn Thịnh (2 đoạn)</t>
  </si>
  <si>
    <t>Tả Ngàn Phố</t>
  </si>
  <si>
    <t>Xã An Hòa Thịnh</t>
  </si>
  <si>
    <t>K0+00 - K0+509 và K0+00 - K1+712</t>
  </si>
  <si>
    <t>Kè Sơn Hà</t>
  </si>
  <si>
    <t>K13 - K32 (Thạch Kênh, Thạch Sơn, Thạch Long, TT.Thạch Hà)</t>
  </si>
  <si>
    <t>Kè Sơn Ninh (2 đoạn)</t>
  </si>
  <si>
    <t>Xã Sơn Ninh</t>
  </si>
  <si>
    <t>K0+00 - K0+934 và K0+00 - K0+750</t>
  </si>
  <si>
    <t>Kè Sơn Bằng (2 đoạn)</t>
  </si>
  <si>
    <t>Xã Sơn Bằng</t>
  </si>
  <si>
    <t>K0+00 - K0+698 và K0+00 - K0+515</t>
  </si>
  <si>
    <t>Hữu Phủ</t>
  </si>
  <si>
    <t>Hữu sông Phủ</t>
  </si>
  <si>
    <t>K3+500 - K22+800 (xã Tượng Sơn, T.Lạc, T.Khê, Đỉnh Bàn)</t>
  </si>
  <si>
    <t>Kè Sơn Trung</t>
  </si>
  <si>
    <t>Xã Sơn Trung</t>
  </si>
  <si>
    <t>K0+00 - K0+987</t>
  </si>
  <si>
    <t>VIII</t>
  </si>
  <si>
    <t>Huyện Lộc Hà</t>
  </si>
  <si>
    <t>Kè Phố Châu</t>
  </si>
  <si>
    <t>TT Phố Châu</t>
  </si>
  <si>
    <t>K0+00 - K1+036</t>
  </si>
  <si>
    <t>Kè Sơn Giang (3 đoạn)</t>
  </si>
  <si>
    <t>Xã Sơn Giang</t>
  </si>
  <si>
    <t>Tả sông Nghèn và đê biển tả Cửa sót</t>
  </si>
  <si>
    <t>K15+00 - K59+900 (xã Ích Hậu, Phù Lưu, T.Mỹ, Hộ Độ, Mai Phụ, Thạch Châu, TT. Lộc Hà, Thạch Kim, Thịnh Lộc)</t>
  </si>
  <si>
    <t>Kè Sơn Tây (2 đoạn)</t>
  </si>
  <si>
    <t>Tả, Hữu Ngàn Phố</t>
  </si>
  <si>
    <t>Xã Sơn Tây</t>
  </si>
  <si>
    <t>K0+00 - K0+922 và K0+00 - K0+744</t>
  </si>
  <si>
    <t>IX</t>
  </si>
  <si>
    <t>Thành Phố Hà Tĩnh</t>
  </si>
  <si>
    <t>Kè Tây Sơn (2 đoạn)</t>
  </si>
  <si>
    <t>TT Tây Sơn</t>
  </si>
  <si>
    <t>K0+00 - K0+709 và K0+00 - K0+740</t>
  </si>
  <si>
    <t>Kè Kim An</t>
  </si>
  <si>
    <t>Xã Sơn Kim 1</t>
  </si>
  <si>
    <t>K0+00 - K0+500</t>
  </si>
  <si>
    <t>Kè mỏ hàn Sơn Kim 1</t>
  </si>
  <si>
    <t>Trung Linh</t>
  </si>
  <si>
    <t>Hữu sông Cày</t>
  </si>
  <si>
    <t>K0+00 - K4+00 (phường Thạch Linh, xã Thạch Trung)</t>
  </si>
  <si>
    <t>Xã Sơn Kim 2</t>
  </si>
  <si>
    <t>Đồng Môn</t>
  </si>
  <si>
    <t>Hữu sông Cày - Tả sông Phủ</t>
  </si>
  <si>
    <t>K0+00 - K23+400 (xã T.Trung, Thạch Hạ, Đồng Môn, Thạch Hưng, Thạch Quý, P. Văn Yên và Đại Nài)</t>
  </si>
  <si>
    <t>Kè Ân Phú (3 đoạn)</t>
  </si>
  <si>
    <t>Xã Ân Phú</t>
  </si>
  <si>
    <t>K0+00 - K3+500 (xã Thạch Bình)</t>
  </si>
  <si>
    <t>Kè Đức Lĩnh</t>
  </si>
  <si>
    <t>Xã Đức Lĩnh</t>
  </si>
  <si>
    <t>K0+00 - K1+719</t>
  </si>
  <si>
    <t>Cầu Phủ - cầu Nủi</t>
  </si>
  <si>
    <t>Tả sông Phủ</t>
  </si>
  <si>
    <t>K0+00 - K2+900 (phường Đại Nài)</t>
  </si>
  <si>
    <t>Kè Đức Hương</t>
  </si>
  <si>
    <t>Xã Đức Hương</t>
  </si>
  <si>
    <t>K0+00 - K0+442</t>
  </si>
  <si>
    <t>Kè Đức Liên</t>
  </si>
  <si>
    <t>Xã Đức Liên</t>
  </si>
  <si>
    <t>K0+00 - K0+906</t>
  </si>
  <si>
    <t>X</t>
  </si>
  <si>
    <t>Huyện Cẩm Xuyên</t>
  </si>
  <si>
    <t>Tả, Hữu Ngàn Trươi</t>
  </si>
  <si>
    <t>Thị trấn Vũ Quang</t>
  </si>
  <si>
    <t>K0+00 - K0+516 và K0+00 - K1+293</t>
  </si>
  <si>
    <t>Cẩm Trung</t>
  </si>
  <si>
    <t>Tả sông Rác - Hữu sông Quèn</t>
  </si>
  <si>
    <t>K0+00 - K11+00 (Cẩm Trung, Cẩm Lĩnh, Cẩm Lộc)</t>
  </si>
  <si>
    <t>Kè Xuân Giang</t>
  </si>
  <si>
    <t>Xã Xuân Giang</t>
  </si>
  <si>
    <t>K0+00 - K0+860</t>
  </si>
  <si>
    <t>Phúc-Long-Nhượng</t>
  </si>
  <si>
    <t>Tả sông Gia Hội</t>
  </si>
  <si>
    <t>K0+00 - K12+840 (xã Nam Phúc Thăng, TT Thiên Cầm, Cẩm Nhượng)</t>
  </si>
  <si>
    <t>Kè Xuân Hải</t>
  </si>
  <si>
    <t>Xã Xuân Hải</t>
  </si>
  <si>
    <t>K0+00 - K0+325</t>
  </si>
  <si>
    <t>Lộc Hà</t>
  </si>
  <si>
    <t>Tả sông Quèn - Hữu sông Gia Hội</t>
  </si>
  <si>
    <t>K0+00 - K8+500 (xã Cẩm Lộc, Cẩm Hà, Cẩm Thịnh)</t>
  </si>
  <si>
    <t>Kè Đập Đình</t>
  </si>
  <si>
    <t>Bờ sông Đập Đình</t>
  </si>
  <si>
    <t>Xã Trung Lộc</t>
  </si>
  <si>
    <t>Cẩm Lĩnh</t>
  </si>
  <si>
    <t>Hữu sông Rác</t>
  </si>
  <si>
    <t>K0+00 - K3+00 (Xã Cẩm Lĩnh)</t>
  </si>
  <si>
    <t>K0+00 - K0+176</t>
  </si>
  <si>
    <t>Đê Cẩm Nhượng</t>
  </si>
  <si>
    <t>Đê biển tả Cửa Nhượng</t>
  </si>
  <si>
    <t>K0+00 - K2+200 (Xã Cẩm Nhượng)</t>
  </si>
  <si>
    <t>Đê 19/5</t>
  </si>
  <si>
    <t>Đê nội đồng</t>
  </si>
  <si>
    <t>K0+00 - K3+00 (Xã Nam Phúc Thăng, TT Thiên Cầm)</t>
  </si>
  <si>
    <t>Kè sông Cày</t>
  </si>
  <si>
    <t>Tả sông Cày</t>
  </si>
  <si>
    <t>Thị trấn Thạch Hà</t>
  </si>
  <si>
    <t>K0+00 - K2+041</t>
  </si>
  <si>
    <t>XI</t>
  </si>
  <si>
    <t>Đê Khang Ninh</t>
  </si>
  <si>
    <t>Tả sông Kênh</t>
  </si>
  <si>
    <t>K0+00 - K6+500 (xã Kỳ Khang)</t>
  </si>
  <si>
    <t>Kỳ Thọ</t>
  </si>
  <si>
    <t>Kè Sông Hội (2 đoạn)</t>
  </si>
  <si>
    <t>Hữu sông Kênh - Tả sông Cừa</t>
  </si>
  <si>
    <t>K0+00 - K10+800 (xã Kỳ Thọ)</t>
  </si>
  <si>
    <t>Tả, Hữu Sông Hội</t>
  </si>
  <si>
    <t>Thị trấn Cẩm Xuyên</t>
  </si>
  <si>
    <t>K0+00 - K1+686 và K0+00 - K1+378</t>
  </si>
  <si>
    <t>Hải-Hà-Thư</t>
  </si>
  <si>
    <t>Tả sông Trí -Hữu sông Cừa</t>
  </si>
  <si>
    <t>Tờ K0+00 - K3+00 và K9+00 - K12+700 (xã Kỳ Hải) và từ K12+700 - K17+400 (xã Kỳ Thư)</t>
  </si>
  <si>
    <t>Kè Sông Rác (2 đoạn)</t>
  </si>
  <si>
    <t>Tả, Hữu Sông Rác</t>
  </si>
  <si>
    <t>Xã Cẩm Lạc, Cẩm Trung</t>
  </si>
  <si>
    <t>XII</t>
  </si>
  <si>
    <t>K0+00 - K4+489 và K0+00 - K3+556</t>
  </si>
  <si>
    <t>Kè Thiên Cầm</t>
  </si>
  <si>
    <t>Kè biển</t>
  </si>
  <si>
    <t>Thị trấn Thiên Cầm</t>
  </si>
  <si>
    <t>K0+00 - K0+934</t>
  </si>
  <si>
    <t>Tả sông Vịnh</t>
  </si>
  <si>
    <t>K6+500 - K15+00 (xã Kỳ Ninh)</t>
  </si>
  <si>
    <t>Kè Sông Trí</t>
  </si>
  <si>
    <t>Tả sông Trí - Hữu sông Vịnh</t>
  </si>
  <si>
    <t>K3+00 - K9+00 (xã Kỳ Hà)</t>
  </si>
  <si>
    <t>Tả sông Trí</t>
  </si>
  <si>
    <t>Xã Kỳ Châu</t>
  </si>
  <si>
    <t>K0+00 - K1+679</t>
  </si>
  <si>
    <t>Hoàng Đình</t>
  </si>
  <si>
    <t>Tả sông Quyền - Hữu sông Trí</t>
  </si>
  <si>
    <t>K0+00 - K6+500 (phường Hưng Trí, xã Kỳ Trinh)</t>
  </si>
  <si>
    <t>moi 430</t>
  </si>
  <si>
    <t>Hòa Lộc</t>
  </si>
  <si>
    <t>Hữu sông Quyền</t>
  </si>
  <si>
    <t>K0+00 - K5+800 (phường Kỳ Trinh)</t>
  </si>
  <si>
    <t>Minh Đức</t>
  </si>
  <si>
    <t>Tả sông Khe Bò</t>
  </si>
  <si>
    <t>K0+00 - K3+200 (xã Kỳ Nam)</t>
  </si>
  <si>
    <t>Kè Sông Trí (2 đoạn)</t>
  </si>
  <si>
    <t>Tả, Hữu Sông Trí</t>
  </si>
  <si>
    <t>Phường Hưng Trí</t>
  </si>
  <si>
    <t>K0+00 - K2+00 và K0+00 - K3+00</t>
  </si>
  <si>
    <t>Kè Sông Vịnh</t>
  </si>
  <si>
    <t xml:space="preserve">Tả Sông Vịnh </t>
  </si>
  <si>
    <t>Phường Kỳ Long</t>
  </si>
  <si>
    <t>K0+00 - K0+184</t>
  </si>
  <si>
    <t>Huyện Hương Khê</t>
  </si>
  <si>
    <t>Kè Hương Trạch (3 đoạn)</t>
  </si>
  <si>
    <t>Tả, Hữu sông Ngàn Sâu</t>
  </si>
  <si>
    <t>Xã Hương Trạch</t>
  </si>
  <si>
    <t>K0+00 - K2+100; 
K0 đến K1+830 và K0+00 - K2+160</t>
  </si>
  <si>
    <t>Kè Phúc Trạch</t>
  </si>
  <si>
    <t>Xã Phúc Trạch</t>
  </si>
  <si>
    <t>K0+00 - K1+100</t>
  </si>
  <si>
    <t>Kè Điền Mỹ</t>
  </si>
  <si>
    <t>Xã Điền Mỹ</t>
  </si>
  <si>
    <t>K0+00 - K0+645</t>
  </si>
  <si>
    <t>Kè Hòa Hải</t>
  </si>
  <si>
    <t>Xã Hòa Hải</t>
  </si>
  <si>
    <t>K0+00 - K0+298</t>
  </si>
  <si>
    <t>Kè Hương Vĩnh</t>
  </si>
  <si>
    <t>Hữu Sông Tiêm</t>
  </si>
  <si>
    <t>Xã Hương Vĩnh</t>
  </si>
  <si>
    <t>K0+00 - K1+156</t>
  </si>
  <si>
    <t>Kè Gia Phố</t>
  </si>
  <si>
    <t>Xã Gia Phố</t>
  </si>
  <si>
    <t>K0+00 - K0+440</t>
  </si>
  <si>
    <t>Kè Lộc Yên (2 đoạn)</t>
  </si>
  <si>
    <t>Xã Lộc Yên</t>
  </si>
  <si>
    <t>K0+00 - K1+032 và K0+00 - K0+866</t>
  </si>
  <si>
    <t>Tùng Ảnh</t>
  </si>
  <si>
    <t>Bùi La Nhân</t>
  </si>
  <si>
    <t>Yên Hồ</t>
  </si>
  <si>
    <t>Liên Minh</t>
  </si>
  <si>
    <t>Đức Lạng</t>
  </si>
  <si>
    <t>Đức Hòa</t>
  </si>
  <si>
    <t>Đức Lạc</t>
  </si>
  <si>
    <t>Tùng Châu</t>
  </si>
  <si>
    <t>Đức Quang</t>
  </si>
  <si>
    <t>Trung Lương</t>
  </si>
  <si>
    <t>Bắc Hồng</t>
  </si>
  <si>
    <t>Sơn Châu</t>
  </si>
  <si>
    <t>Tân Mỹ Hà</t>
  </si>
  <si>
    <t>Sơn Long</t>
  </si>
  <si>
    <t>An Hòa Thịnh</t>
  </si>
  <si>
    <t>Sơn Ninh</t>
  </si>
  <si>
    <t>Sơn Bằng</t>
  </si>
  <si>
    <t>Sơn Trung</t>
  </si>
  <si>
    <t>Sơn Giang</t>
  </si>
  <si>
    <t>Sơn Tây</t>
  </si>
  <si>
    <t>TT  Tây Sơn</t>
  </si>
  <si>
    <t>Sơn Kim 1</t>
  </si>
  <si>
    <t>Sơn Kim 2</t>
  </si>
  <si>
    <t>Đức Lĩnh</t>
  </si>
  <si>
    <t>Ân Phú</t>
  </si>
  <si>
    <t>Đức Hương</t>
  </si>
  <si>
    <t>Đức Liên</t>
  </si>
  <si>
    <t>Thị trấn Xuân An</t>
  </si>
  <si>
    <t>Xuân Giang</t>
  </si>
  <si>
    <t>Thị Trấn Tiên Điền</t>
  </si>
  <si>
    <t>Xuân Hải</t>
  </si>
  <si>
    <t>Xuân Phổ</t>
  </si>
  <si>
    <t>Đan Trường</t>
  </si>
  <si>
    <t>Xuân Hội</t>
  </si>
  <si>
    <t>Xuân Yên</t>
  </si>
  <si>
    <t>Cương Gián</t>
  </si>
  <si>
    <t>Vượng Lộc</t>
  </si>
  <si>
    <t>Thị trấn Nghèn</t>
  </si>
  <si>
    <t>Thiên Lộc</t>
  </si>
  <si>
    <t>Thuần Thiện</t>
  </si>
  <si>
    <t>Tùng Lộc</t>
  </si>
  <si>
    <t>Trung Lộc</t>
  </si>
  <si>
    <t>Thạch Long</t>
  </si>
  <si>
    <t>Thạch Sơn</t>
  </si>
  <si>
    <t>Thạch Kênh</t>
  </si>
  <si>
    <t>Tượng Sơn</t>
  </si>
  <si>
    <t>Thạch Lạc</t>
  </si>
  <si>
    <t>Thạch Khê</t>
  </si>
  <si>
    <t>Đỉnh Bàn</t>
  </si>
  <si>
    <t>Ích Hậu</t>
  </si>
  <si>
    <t>Phù Lưu</t>
  </si>
  <si>
    <t>Thạch Mỹ</t>
  </si>
  <si>
    <t>Hộ Độ</t>
  </si>
  <si>
    <t>Mai Phụ</t>
  </si>
  <si>
    <t>Thạch Châu</t>
  </si>
  <si>
    <t>TT. Lộc Hà</t>
  </si>
  <si>
    <t>Thạch Kim</t>
  </si>
  <si>
    <t>Thịnh Lộc</t>
  </si>
  <si>
    <t>Thạch Linh</t>
  </si>
  <si>
    <t>Thạch Trung</t>
  </si>
  <si>
    <t>Thạch Bình</t>
  </si>
  <si>
    <t>Thạch Hạ</t>
  </si>
  <si>
    <t>Thạch Hưng</t>
  </si>
  <si>
    <t>Thạch Quý</t>
  </si>
  <si>
    <t>Văn Yên</t>
  </si>
  <si>
    <t>Đại Nài</t>
  </si>
  <si>
    <t>Cẩm Lộc</t>
  </si>
  <si>
    <t>Cẩm Hà</t>
  </si>
  <si>
    <t>Cẩm Thịnh</t>
  </si>
  <si>
    <t>Nam Phúc Thăng</t>
  </si>
  <si>
    <t>TT Thiên Cầm</t>
  </si>
  <si>
    <t>Cẩm Nhượng</t>
  </si>
  <si>
    <t>TT Cẩm Xuyên</t>
  </si>
  <si>
    <t>Cẩm Lạc</t>
  </si>
  <si>
    <t>Kỳ Khang</t>
  </si>
  <si>
    <t>Kỳ Hải</t>
  </si>
  <si>
    <t>Kỳ Thư</t>
  </si>
  <si>
    <t>Kỳ Châu</t>
  </si>
  <si>
    <t>Kỳ Ninh</t>
  </si>
  <si>
    <t>Kỳ Hà</t>
  </si>
  <si>
    <t>Kỳ Trinh</t>
  </si>
  <si>
    <t>Hưng Trí</t>
  </si>
  <si>
    <t>Kỳ Nam</t>
  </si>
  <si>
    <t>Kỳ Long</t>
  </si>
  <si>
    <t>XIII</t>
  </si>
  <si>
    <t>Lộc Yên</t>
  </si>
  <si>
    <t>Gia Phố</t>
  </si>
  <si>
    <t>Hương Vĩnh</t>
  </si>
  <si>
    <t>Hương Trạch</t>
  </si>
  <si>
    <t>Điền Mỹ</t>
  </si>
  <si>
    <t>Hòa Hải</t>
  </si>
  <si>
    <t>Phúc Trạch</t>
  </si>
  <si>
    <t>LỰC LƯỢNG QUẢN LÝ ĐÊ NHÂN DÂN PHÂN BỔ 
CHO CÁC ĐỊA PHƯƠNG TRÊN ĐỊA BÀN TỈNH HÀ TĨNH</t>
  </si>
  <si>
    <t>TÊN CỐNG</t>
  </si>
  <si>
    <t>VỊ TRÍ 
Km - Km</t>
  </si>
  <si>
    <t>ĐỊA DANH</t>
  </si>
  <si>
    <t>LOẠI CỐNG</t>
  </si>
  <si>
    <t>Cống Cầu Ngục</t>
  </si>
  <si>
    <t>K0+060</t>
  </si>
  <si>
    <t>Đức Thọ</t>
  </si>
  <si>
    <t>Tưới</t>
  </si>
  <si>
    <t>Cống hộp:
 2 x (3,7 x 3,0)</t>
  </si>
  <si>
    <t>KÍCH THƯỚC 
(Số cửa x (bxh) x L (m)</t>
  </si>
  <si>
    <t>CHIỀU DÀI 
(Km)</t>
  </si>
  <si>
    <t>Cống Cầu Khống</t>
  </si>
  <si>
    <t>K6+350</t>
  </si>
  <si>
    <t>Hồng Lĩnh</t>
  </si>
  <si>
    <t>Cống hộp:
3x (2,5x2,5)</t>
  </si>
  <si>
    <t>Cống hộp:
2x (6,0x6,0)x36</t>
  </si>
  <si>
    <t>Cống tròn: ϕ80</t>
  </si>
  <si>
    <t>Cống tròn: ϕ100</t>
  </si>
  <si>
    <t>Cống hộp: 
2x (6,7x4,4)x20</t>
  </si>
  <si>
    <t>Cống hộp: 
1x (1,7x1,7)</t>
  </si>
  <si>
    <t>Tưới, Tiêu</t>
  </si>
  <si>
    <t>Công ty TNHH MTV Thủy lợi Bắc Hà Tĩnh</t>
  </si>
  <si>
    <t>K8+000</t>
  </si>
  <si>
    <t>K9+730</t>
  </si>
  <si>
    <t>K11+625</t>
  </si>
  <si>
    <t>K13+880</t>
  </si>
  <si>
    <t>K16+213</t>
  </si>
  <si>
    <t>K19+200</t>
  </si>
  <si>
    <t>Cống Đức Xá (mới)</t>
  </si>
  <si>
    <t>Cống TB Đức Nhân</t>
  </si>
  <si>
    <t>Cống TB Đức Diên</t>
  </si>
  <si>
    <t>Cống Quy Vượng</t>
  </si>
  <si>
    <t>Cống Trung Lương</t>
  </si>
  <si>
    <t>Cống TB Lam Hồng</t>
  </si>
  <si>
    <t>UBND huyện Đức Thọ</t>
  </si>
  <si>
    <t>ĐƠN VỊ QUẢN LÝ</t>
  </si>
  <si>
    <t>CHI TIẾT LỰC LƯỢNG QUẢN LÝ ĐÊ NHÂN DÂN
 PHÂN BỔ CHO CÁC ĐỊA PHƯƠNG</t>
  </si>
  <si>
    <t>K0+00 - K0+256; 
K0+00 - K0+883 và K0+00 - K0+503</t>
  </si>
  <si>
    <t>Phụ lục I</t>
  </si>
  <si>
    <t>Phụ lục II</t>
  </si>
  <si>
    <t>Phụ lục III</t>
  </si>
  <si>
    <t>Phụ lục IV</t>
  </si>
  <si>
    <t>Phụ lục V</t>
  </si>
  <si>
    <t>K0+00 - K1+297 
K0+00 - K0+810 và K0+00 - K0+207</t>
  </si>
  <si>
    <t>K0+00 - K0+100 và K0+00 - K0+100</t>
  </si>
  <si>
    <t>Kè mỏ hàn Sơn Kim 2 
(2 đoạn)</t>
  </si>
  <si>
    <t>Kè Thị trấn Vũ Quang 
(2 đoạn)</t>
  </si>
  <si>
    <t>PHÂN CẤP TRỰC TIẾP QUẢN LÝ 
HỆ THỐNG ĐÊ CẤP IV, CẤP V - TỈNH HÀ TĨNH</t>
  </si>
  <si>
    <t>Phụ lục VI</t>
  </si>
  <si>
    <t>PHÂN CẤP QUẢN LÝ ĐÊ CẤP II - TỈNH HÀ TĨNH</t>
  </si>
  <si>
    <t>TRÁCH NHIỆM QUẢN LÝ</t>
  </si>
  <si>
    <t>Chi cục Thủy lợi</t>
  </si>
  <si>
    <t>Phối hợp quản lý</t>
  </si>
  <si>
    <t>K0+00 - K19+200</t>
  </si>
  <si>
    <t>Quản lý 
trực tiếp</t>
  </si>
  <si>
    <t>PHÂN CẤP QUẢN LÝ CỐNG DƯỚI ĐÊ LA GIANG - TỈNH HÀ TĨNH</t>
  </si>
  <si>
    <t>PHÂN CÁP QUẢN LÝ HỆ THỐNG KÈ BỜ SÔNG, BỜ BIỂN - TỈNH HÀ TĨNH</t>
  </si>
</sst>
</file>

<file path=xl/styles.xml><?xml version="1.0" encoding="utf-8"?>
<styleSheet xmlns="http://schemas.openxmlformats.org/spreadsheetml/2006/main">
  <numFmts count="3">
    <numFmt numFmtId="164" formatCode="#,##0.00\ &quot;₫&quot;"/>
    <numFmt numFmtId="165" formatCode="0.0"/>
    <numFmt numFmtId="166" formatCode="#,##0.0"/>
  </numFmts>
  <fonts count="25">
    <font>
      <sz val="12"/>
      <color theme="1"/>
      <name val="Times New Roman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Calibri"/>
      <family val="2"/>
      <charset val="163"/>
    </font>
    <font>
      <sz val="12"/>
      <color rgb="FFFF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b/>
      <sz val="13"/>
      <color rgb="FF00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47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5" fillId="0" borderId="0" xfId="0" applyFont="1"/>
    <xf numFmtId="0" fontId="8" fillId="0" borderId="0" xfId="0" applyFont="1"/>
    <xf numFmtId="0" fontId="4" fillId="0" borderId="0" xfId="0" applyFont="1"/>
    <xf numFmtId="3" fontId="2" fillId="0" borderId="3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2" fillId="0" borderId="3" xfId="0" applyNumberFormat="1" applyFont="1" applyBorder="1" applyAlignment="1">
      <alignment horizontal="left"/>
    </xf>
    <xf numFmtId="2" fontId="0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5" fillId="0" borderId="16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0" xfId="0" applyFont="1" applyBorder="1"/>
    <xf numFmtId="2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2" fontId="0" fillId="0" borderId="2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2" xfId="0" applyFont="1" applyBorder="1"/>
    <xf numFmtId="165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Border="1"/>
    <xf numFmtId="165" fontId="0" fillId="0" borderId="16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165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0" fillId="0" borderId="0" xfId="0" applyFont="1"/>
    <xf numFmtId="0" fontId="0" fillId="0" borderId="17" xfId="0" applyFont="1" applyBorder="1" applyAlignment="1">
      <alignment horizontal="center"/>
    </xf>
    <xf numFmtId="0" fontId="0" fillId="0" borderId="17" xfId="0" applyFont="1" applyBorder="1"/>
    <xf numFmtId="2" fontId="0" fillId="0" borderId="17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2" fontId="0" fillId="2" borderId="20" xfId="0" applyNumberFormat="1" applyFont="1" applyFill="1" applyBorder="1" applyAlignment="1">
      <alignment horizontal="center"/>
    </xf>
    <xf numFmtId="3" fontId="0" fillId="0" borderId="0" xfId="0" applyNumberFormat="1" applyFont="1"/>
    <xf numFmtId="3" fontId="5" fillId="0" borderId="0" xfId="0" applyNumberFormat="1" applyFont="1"/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/>
    <xf numFmtId="3" fontId="14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7" fillId="0" borderId="20" xfId="0" applyFont="1" applyBorder="1"/>
    <xf numFmtId="165" fontId="17" fillId="0" borderId="20" xfId="0" applyNumberFormat="1" applyFont="1" applyBorder="1" applyAlignment="1">
      <alignment horizontal="center"/>
    </xf>
    <xf numFmtId="2" fontId="17" fillId="0" borderId="20" xfId="0" applyNumberFormat="1" applyFont="1" applyBorder="1" applyAlignment="1">
      <alignment horizontal="center"/>
    </xf>
    <xf numFmtId="0" fontId="17" fillId="0" borderId="21" xfId="0" applyFont="1" applyBorder="1"/>
    <xf numFmtId="2" fontId="17" fillId="0" borderId="21" xfId="0" applyNumberFormat="1" applyFont="1" applyBorder="1" applyAlignment="1">
      <alignment horizontal="center"/>
    </xf>
    <xf numFmtId="2" fontId="0" fillId="2" borderId="17" xfId="0" applyNumberFormat="1" applyFont="1" applyFill="1" applyBorder="1" applyAlignment="1">
      <alignment horizontal="center"/>
    </xf>
    <xf numFmtId="2" fontId="0" fillId="2" borderId="16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left" vertical="center" wrapText="1"/>
    </xf>
    <xf numFmtId="165" fontId="18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164" fontId="18" fillId="0" borderId="3" xfId="0" applyNumberFormat="1" applyFont="1" applyBorder="1" applyAlignment="1">
      <alignment horizontal="left" vertical="center" wrapText="1"/>
    </xf>
    <xf numFmtId="165" fontId="18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164" fontId="18" fillId="0" borderId="4" xfId="0" applyNumberFormat="1" applyFont="1" applyBorder="1" applyAlignment="1">
      <alignment horizontal="left" vertical="center" wrapText="1"/>
    </xf>
    <xf numFmtId="165" fontId="18" fillId="0" borderId="4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left" vertical="center" wrapText="1"/>
    </xf>
    <xf numFmtId="165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2" fontId="22" fillId="2" borderId="1" xfId="0" applyNumberFormat="1" applyFont="1" applyFill="1" applyBorder="1" applyAlignment="1">
      <alignment horizontal="center" vertical="center"/>
    </xf>
    <xf numFmtId="164" fontId="23" fillId="0" borderId="2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164" fontId="23" fillId="0" borderId="3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164" fontId="18" fillId="0" borderId="11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164" fontId="22" fillId="0" borderId="13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2" fontId="22" fillId="2" borderId="14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3" fontId="22" fillId="2" borderId="1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18" fillId="0" borderId="1" xfId="0" applyFont="1" applyBorder="1"/>
    <xf numFmtId="0" fontId="22" fillId="2" borderId="14" xfId="0" applyFont="1" applyFill="1" applyBorder="1" applyAlignment="1">
      <alignment vertical="center"/>
    </xf>
    <xf numFmtId="3" fontId="23" fillId="0" borderId="7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1" xfId="0" applyFont="1" applyBorder="1"/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0" fillId="0" borderId="0" xfId="0" applyFont="1" applyAlignment="1"/>
    <xf numFmtId="0" fontId="0" fillId="0" borderId="22" xfId="0" applyFont="1" applyBorder="1" applyAlignment="1">
      <alignment horizontal="center"/>
    </xf>
    <xf numFmtId="0" fontId="0" fillId="0" borderId="22" xfId="0" applyFont="1" applyBorder="1"/>
    <xf numFmtId="2" fontId="0" fillId="0" borderId="22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0" fontId="17" fillId="0" borderId="22" xfId="0" applyFont="1" applyBorder="1"/>
    <xf numFmtId="165" fontId="17" fillId="0" borderId="22" xfId="0" applyNumberFormat="1" applyFont="1" applyBorder="1" applyAlignment="1">
      <alignment horizontal="center"/>
    </xf>
    <xf numFmtId="2" fontId="17" fillId="0" borderId="22" xfId="0" applyNumberFormat="1" applyFont="1" applyBorder="1" applyAlignment="1">
      <alignment horizontal="center"/>
    </xf>
    <xf numFmtId="0" fontId="21" fillId="0" borderId="1" xfId="0" applyFont="1" applyBorder="1"/>
    <xf numFmtId="165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165" fontId="0" fillId="0" borderId="22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7" xfId="0" applyFont="1" applyBorder="1"/>
    <xf numFmtId="2" fontId="5" fillId="2" borderId="7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0" fillId="2" borderId="22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5" fillId="2" borderId="1" xfId="0" applyFont="1" applyFill="1" applyBorder="1"/>
    <xf numFmtId="0" fontId="0" fillId="0" borderId="1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0" fillId="0" borderId="9" xfId="0" applyFont="1" applyBorder="1"/>
    <xf numFmtId="0" fontId="22" fillId="0" borderId="19" xfId="0" applyFont="1" applyBorder="1" applyAlignment="1">
      <alignment horizontal="center"/>
    </xf>
    <xf numFmtId="0" fontId="20" fillId="0" borderId="18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9" fillId="0" borderId="9" xfId="0" applyFont="1" applyBorder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4</xdr:row>
      <xdr:rowOff>0</xdr:rowOff>
    </xdr:from>
    <xdr:to>
      <xdr:col>3</xdr:col>
      <xdr:colOff>1552575</xdr:colOff>
      <xdr:row>4</xdr:row>
      <xdr:rowOff>1588</xdr:rowOff>
    </xdr:to>
    <xdr:cxnSp macro="">
      <xdr:nvCxnSpPr>
        <xdr:cNvPr id="3" name="Straight Connector 2"/>
        <xdr:cNvCxnSpPr/>
      </xdr:nvCxnSpPr>
      <xdr:spPr>
        <a:xfrm>
          <a:off x="2514600" y="933450"/>
          <a:ext cx="16954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19050</xdr:rowOff>
    </xdr:from>
    <xdr:to>
      <xdr:col>5</xdr:col>
      <xdr:colOff>1009650</xdr:colOff>
      <xdr:row>3</xdr:row>
      <xdr:rowOff>20638</xdr:rowOff>
    </xdr:to>
    <xdr:cxnSp macro="">
      <xdr:nvCxnSpPr>
        <xdr:cNvPr id="5" name="Straight Connector 4"/>
        <xdr:cNvCxnSpPr/>
      </xdr:nvCxnSpPr>
      <xdr:spPr>
        <a:xfrm>
          <a:off x="2266950" y="819150"/>
          <a:ext cx="23336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9525</xdr:rowOff>
    </xdr:from>
    <xdr:to>
      <xdr:col>3</xdr:col>
      <xdr:colOff>1343025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2028825" y="1028700"/>
          <a:ext cx="2762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4</xdr:row>
      <xdr:rowOff>0</xdr:rowOff>
    </xdr:from>
    <xdr:to>
      <xdr:col>4</xdr:col>
      <xdr:colOff>323850</xdr:colOff>
      <xdr:row>4</xdr:row>
      <xdr:rowOff>9526</xdr:rowOff>
    </xdr:to>
    <xdr:cxnSp macro="">
      <xdr:nvCxnSpPr>
        <xdr:cNvPr id="3" name="Straight Connector 2"/>
        <xdr:cNvCxnSpPr/>
      </xdr:nvCxnSpPr>
      <xdr:spPr>
        <a:xfrm flipV="1">
          <a:off x="3429000" y="952500"/>
          <a:ext cx="2800350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</xdr:row>
      <xdr:rowOff>28575</xdr:rowOff>
    </xdr:from>
    <xdr:to>
      <xdr:col>4</xdr:col>
      <xdr:colOff>676275</xdr:colOff>
      <xdr:row>4</xdr:row>
      <xdr:rowOff>30163</xdr:rowOff>
    </xdr:to>
    <xdr:cxnSp macro="">
      <xdr:nvCxnSpPr>
        <xdr:cNvPr id="3" name="Straight Connector 2"/>
        <xdr:cNvCxnSpPr/>
      </xdr:nvCxnSpPr>
      <xdr:spPr>
        <a:xfrm>
          <a:off x="2190750" y="1371600"/>
          <a:ext cx="2543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0</xdr:rowOff>
    </xdr:from>
    <xdr:to>
      <xdr:col>4</xdr:col>
      <xdr:colOff>561975</xdr:colOff>
      <xdr:row>4</xdr:row>
      <xdr:rowOff>9525</xdr:rowOff>
    </xdr:to>
    <xdr:cxnSp macro="">
      <xdr:nvCxnSpPr>
        <xdr:cNvPr id="5" name="Straight Connector 4"/>
        <xdr:cNvCxnSpPr/>
      </xdr:nvCxnSpPr>
      <xdr:spPr>
        <a:xfrm>
          <a:off x="2085975" y="1143000"/>
          <a:ext cx="25336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958"/>
  <sheetViews>
    <sheetView view="pageLayout" topLeftCell="A4" workbookViewId="0">
      <selection activeCell="D7" sqref="D7"/>
    </sheetView>
  </sheetViews>
  <sheetFormatPr defaultColWidth="11.25" defaultRowHeight="15" customHeight="1"/>
  <cols>
    <col min="1" max="1" width="5.125" style="200" customWidth="1"/>
    <col min="2" max="2" width="15.75" style="200" customWidth="1"/>
    <col min="3" max="3" width="14" style="200" customWidth="1"/>
    <col min="4" max="4" width="23.25" style="62" customWidth="1"/>
    <col min="5" max="5" width="8" style="200" customWidth="1"/>
    <col min="6" max="6" width="10.375" style="200" customWidth="1"/>
    <col min="7" max="7" width="12.5" style="200" customWidth="1"/>
    <col min="8" max="8" width="8.25" style="200" customWidth="1"/>
    <col min="9" max="9" width="17" style="200" customWidth="1"/>
    <col min="10" max="10" width="9" style="200" customWidth="1"/>
    <col min="11" max="11" width="13" style="200" customWidth="1"/>
    <col min="12" max="12" width="10.5" style="200" customWidth="1"/>
    <col min="13" max="13" width="9" style="200" customWidth="1"/>
    <col min="14" max="15" width="9.875" style="200" customWidth="1"/>
    <col min="16" max="27" width="8.5" style="200" customWidth="1"/>
    <col min="28" max="16384" width="11.25" style="200"/>
  </cols>
  <sheetData>
    <row r="2" spans="1:27" ht="18.75" customHeight="1">
      <c r="A2" s="231" t="s">
        <v>429</v>
      </c>
      <c r="B2" s="232"/>
      <c r="C2" s="232"/>
      <c r="D2" s="232"/>
      <c r="E2" s="232"/>
      <c r="F2" s="232"/>
      <c r="G2" s="2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>
      <c r="A3" s="231" t="s">
        <v>440</v>
      </c>
      <c r="B3" s="232"/>
      <c r="C3" s="232"/>
      <c r="D3" s="232"/>
      <c r="E3" s="232"/>
      <c r="F3" s="232"/>
      <c r="G3" s="2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>
      <c r="A4" s="233" t="s">
        <v>0</v>
      </c>
      <c r="B4" s="232"/>
      <c r="C4" s="232"/>
      <c r="D4" s="232"/>
      <c r="E4" s="232"/>
      <c r="F4" s="232"/>
      <c r="G4" s="2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2.25" customHeight="1">
      <c r="A5" s="2"/>
      <c r="B5" s="2"/>
      <c r="C5" s="3"/>
      <c r="D5" s="60"/>
      <c r="E5" s="2"/>
      <c r="F5" s="2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79" customFormat="1" ht="67.5" customHeight="1">
      <c r="A6" s="75" t="s">
        <v>1</v>
      </c>
      <c r="B6" s="75" t="s">
        <v>2</v>
      </c>
      <c r="C6" s="75" t="s">
        <v>3</v>
      </c>
      <c r="D6" s="76" t="s">
        <v>4</v>
      </c>
      <c r="E6" s="75" t="s">
        <v>5</v>
      </c>
      <c r="F6" s="77" t="s">
        <v>401</v>
      </c>
      <c r="G6" s="225" t="s">
        <v>441</v>
      </c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</row>
    <row r="7" spans="1:27" s="79" customFormat="1" ht="35.25" customHeight="1">
      <c r="A7" s="11" t="s">
        <v>6</v>
      </c>
      <c r="B7" s="11" t="s">
        <v>442</v>
      </c>
      <c r="C7" s="103" t="s">
        <v>9</v>
      </c>
      <c r="D7" s="226"/>
      <c r="E7" s="75"/>
      <c r="F7" s="227">
        <v>19.2</v>
      </c>
      <c r="G7" s="225" t="s">
        <v>445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</row>
    <row r="8" spans="1:27" s="79" customFormat="1" ht="33.75" customHeight="1">
      <c r="A8" s="103">
        <v>1</v>
      </c>
      <c r="B8" s="104" t="s">
        <v>8</v>
      </c>
      <c r="C8" s="103" t="s">
        <v>9</v>
      </c>
      <c r="D8" s="105" t="s">
        <v>444</v>
      </c>
      <c r="E8" s="103" t="s">
        <v>11</v>
      </c>
      <c r="F8" s="106">
        <v>19.2</v>
      </c>
      <c r="G8" s="225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 ht="42.75" customHeight="1">
      <c r="A9" s="99" t="s">
        <v>11</v>
      </c>
      <c r="B9" s="100" t="s">
        <v>7</v>
      </c>
      <c r="C9" s="100"/>
      <c r="D9" s="101"/>
      <c r="E9" s="99"/>
      <c r="F9" s="102">
        <f>+SUM(F10:F10)</f>
        <v>15.6</v>
      </c>
      <c r="G9" s="225" t="s">
        <v>443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53.25" customHeight="1">
      <c r="A10" s="103">
        <v>1</v>
      </c>
      <c r="B10" s="104" t="s">
        <v>8</v>
      </c>
      <c r="C10" s="103" t="s">
        <v>9</v>
      </c>
      <c r="D10" s="105" t="s">
        <v>10</v>
      </c>
      <c r="E10" s="103" t="s">
        <v>11</v>
      </c>
      <c r="F10" s="106">
        <v>15.6</v>
      </c>
      <c r="G10" s="10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 customHeight="1">
      <c r="A11" s="99" t="s">
        <v>28</v>
      </c>
      <c r="B11" s="100" t="s">
        <v>20</v>
      </c>
      <c r="C11" s="100"/>
      <c r="D11" s="115"/>
      <c r="E11" s="99"/>
      <c r="F11" s="102">
        <f>+SUM(F12)</f>
        <v>3.6</v>
      </c>
      <c r="G11" s="225" t="s">
        <v>443</v>
      </c>
      <c r="H11" s="1"/>
      <c r="I11" s="1"/>
      <c r="J11" s="1"/>
      <c r="K11" s="1"/>
      <c r="L11" s="1"/>
      <c r="M11" s="1"/>
      <c r="N11" s="1"/>
      <c r="O11" s="1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39" customHeight="1">
      <c r="A12" s="84">
        <v>1</v>
      </c>
      <c r="B12" s="82" t="s">
        <v>8</v>
      </c>
      <c r="C12" s="84" t="s">
        <v>9</v>
      </c>
      <c r="D12" s="116" t="s">
        <v>25</v>
      </c>
      <c r="E12" s="84"/>
      <c r="F12" s="117">
        <v>3.6</v>
      </c>
      <c r="G12" s="1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75" customHeight="1">
      <c r="A13" s="2"/>
      <c r="B13" s="2"/>
      <c r="C13" s="3"/>
      <c r="D13" s="60"/>
      <c r="E13" s="2"/>
      <c r="F13" s="2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75" customHeight="1">
      <c r="A14" s="2"/>
      <c r="B14" s="2"/>
      <c r="C14" s="3"/>
      <c r="D14" s="230" t="s">
        <v>125</v>
      </c>
      <c r="E14" s="230"/>
      <c r="F14" s="230"/>
      <c r="G14" s="23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75" customHeight="1">
      <c r="A15" s="2"/>
      <c r="B15" s="2"/>
      <c r="C15" s="229"/>
      <c r="D15" s="229"/>
      <c r="E15" s="229"/>
      <c r="F15" s="229"/>
      <c r="G15" s="22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>
      <c r="A16" s="2"/>
      <c r="B16" s="2"/>
      <c r="C16" s="3"/>
      <c r="D16" s="60"/>
      <c r="E16" s="2"/>
      <c r="F16" s="2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>
      <c r="A17" s="2"/>
      <c r="B17" s="2"/>
      <c r="C17" s="3"/>
      <c r="D17" s="60"/>
      <c r="E17" s="2"/>
      <c r="F17" s="2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>
      <c r="A18" s="2"/>
      <c r="B18" s="2"/>
      <c r="C18" s="3"/>
      <c r="D18" s="60"/>
      <c r="E18" s="2"/>
      <c r="F18" s="2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>
      <c r="A19" s="2"/>
      <c r="B19" s="2"/>
      <c r="C19" s="3"/>
      <c r="D19" s="60"/>
      <c r="E19" s="2"/>
      <c r="F19" s="2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75" customHeight="1">
      <c r="A20" s="2"/>
      <c r="B20" s="2"/>
      <c r="C20" s="3"/>
      <c r="D20" s="60"/>
      <c r="E20" s="2"/>
      <c r="F20" s="2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>
      <c r="A21" s="2"/>
      <c r="B21" s="2"/>
      <c r="C21" s="3"/>
      <c r="D21" s="60"/>
      <c r="E21" s="2"/>
      <c r="F21" s="2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75" customHeight="1">
      <c r="A22" s="2"/>
      <c r="B22" s="2"/>
      <c r="C22" s="3"/>
      <c r="D22" s="60"/>
      <c r="E22" s="2"/>
      <c r="F22" s="2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75" customHeight="1">
      <c r="A23" s="2"/>
      <c r="B23" s="2"/>
      <c r="C23" s="3"/>
      <c r="D23" s="60"/>
      <c r="E23" s="2"/>
      <c r="F23" s="2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2"/>
      <c r="B24" s="2"/>
      <c r="C24" s="3"/>
      <c r="D24" s="60"/>
      <c r="E24" s="2"/>
      <c r="F24" s="2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75" customHeight="1">
      <c r="A25" s="2"/>
      <c r="B25" s="2"/>
      <c r="C25" s="3"/>
      <c r="D25" s="60"/>
      <c r="E25" s="2"/>
      <c r="F25" s="2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75" customHeight="1">
      <c r="A26" s="2"/>
      <c r="B26" s="2"/>
      <c r="C26" s="3"/>
      <c r="D26" s="60"/>
      <c r="E26" s="2"/>
      <c r="F26" s="2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75" customHeight="1">
      <c r="A27" s="2"/>
      <c r="B27" s="2"/>
      <c r="C27" s="3"/>
      <c r="D27" s="60"/>
      <c r="E27" s="2"/>
      <c r="F27" s="2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75" customHeight="1">
      <c r="A28" s="2"/>
      <c r="B28" s="2"/>
      <c r="C28" s="3"/>
      <c r="D28" s="60"/>
      <c r="E28" s="2"/>
      <c r="F28" s="2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75" customHeight="1">
      <c r="A29" s="2"/>
      <c r="B29" s="2"/>
      <c r="C29" s="3"/>
      <c r="D29" s="60"/>
      <c r="E29" s="2"/>
      <c r="F29" s="2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75" customHeight="1">
      <c r="A30" s="2"/>
      <c r="B30" s="2"/>
      <c r="C30" s="3"/>
      <c r="D30" s="60"/>
      <c r="E30" s="2"/>
      <c r="F30" s="2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75" customHeight="1">
      <c r="A31" s="2"/>
      <c r="B31" s="2"/>
      <c r="C31" s="3"/>
      <c r="D31" s="60"/>
      <c r="E31" s="2"/>
      <c r="F31" s="2"/>
      <c r="G31" s="4"/>
      <c r="H31" s="1"/>
      <c r="I31" s="1"/>
      <c r="J31" s="1"/>
      <c r="K31" s="1"/>
      <c r="L31" s="1"/>
      <c r="M31" s="1"/>
      <c r="N31" s="1"/>
      <c r="O31" s="1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8.75" customHeight="1">
      <c r="A32" s="2"/>
      <c r="B32" s="2"/>
      <c r="C32" s="3"/>
      <c r="D32" s="60"/>
      <c r="E32" s="2"/>
      <c r="F32" s="2"/>
      <c r="G32" s="4"/>
      <c r="H32" s="1"/>
      <c r="I32" s="1"/>
      <c r="J32" s="1"/>
      <c r="K32" s="1"/>
      <c r="L32" s="1"/>
      <c r="M32" s="1"/>
      <c r="N32" s="1"/>
      <c r="O32" s="1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8.75" customHeight="1">
      <c r="A33" s="2"/>
      <c r="B33" s="2"/>
      <c r="C33" s="3"/>
      <c r="D33" s="60"/>
      <c r="E33" s="2"/>
      <c r="F33" s="2"/>
      <c r="G33" s="4"/>
      <c r="H33" s="1"/>
      <c r="I33" s="1"/>
      <c r="J33" s="1"/>
      <c r="K33" s="1"/>
      <c r="L33" s="1"/>
      <c r="M33" s="1"/>
      <c r="N33" s="1"/>
      <c r="O33" s="1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8.75" customHeight="1">
      <c r="A34" s="2"/>
      <c r="B34" s="2"/>
      <c r="C34" s="3"/>
      <c r="D34" s="60"/>
      <c r="E34" s="2"/>
      <c r="F34" s="2"/>
      <c r="G34" s="4"/>
      <c r="H34" s="1"/>
      <c r="I34" s="1"/>
      <c r="J34" s="1"/>
      <c r="K34" s="1"/>
      <c r="L34" s="1"/>
      <c r="M34" s="1"/>
      <c r="N34" s="1"/>
      <c r="O34" s="1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18.75" customHeight="1">
      <c r="A35" s="2"/>
      <c r="B35" s="2"/>
      <c r="C35" s="3"/>
      <c r="D35" s="60"/>
      <c r="E35" s="2"/>
      <c r="F35" s="2"/>
      <c r="G35" s="4"/>
      <c r="H35" s="1"/>
      <c r="I35" s="1"/>
      <c r="J35" s="1"/>
      <c r="K35" s="1"/>
      <c r="L35" s="1"/>
      <c r="M35" s="1"/>
      <c r="N35" s="1"/>
      <c r="O35" s="1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18.75" customHeight="1">
      <c r="A36" s="2"/>
      <c r="B36" s="2"/>
      <c r="C36" s="3"/>
      <c r="D36" s="60"/>
      <c r="E36" s="2"/>
      <c r="F36" s="2"/>
      <c r="G36" s="4"/>
      <c r="H36" s="1"/>
      <c r="I36" s="1"/>
      <c r="J36" s="1"/>
      <c r="K36" s="1"/>
      <c r="L36" s="1"/>
      <c r="M36" s="1"/>
      <c r="N36" s="1"/>
      <c r="O36" s="1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18.75" customHeight="1">
      <c r="A37" s="2"/>
      <c r="B37" s="2"/>
      <c r="C37" s="3"/>
      <c r="D37" s="60"/>
      <c r="E37" s="2"/>
      <c r="F37" s="2"/>
      <c r="G37" s="4"/>
      <c r="H37" s="1"/>
      <c r="I37" s="1"/>
      <c r="J37" s="1"/>
      <c r="K37" s="1"/>
      <c r="L37" s="1"/>
      <c r="M37" s="1"/>
      <c r="N37" s="1"/>
      <c r="O37" s="1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18.75" customHeight="1">
      <c r="A38" s="2"/>
      <c r="B38" s="2"/>
      <c r="C38" s="3"/>
      <c r="D38" s="60"/>
      <c r="E38" s="2"/>
      <c r="F38" s="2"/>
      <c r="G38" s="4"/>
      <c r="H38" s="1"/>
      <c r="I38" s="1"/>
      <c r="J38" s="1"/>
      <c r="K38" s="1"/>
      <c r="L38" s="1"/>
      <c r="M38" s="1"/>
      <c r="N38" s="1"/>
      <c r="O38" s="1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ht="18.75" customHeight="1">
      <c r="A39" s="2"/>
      <c r="B39" s="2"/>
      <c r="C39" s="3"/>
      <c r="D39" s="60"/>
      <c r="E39" s="2"/>
      <c r="F39" s="2"/>
      <c r="G39" s="4"/>
      <c r="H39" s="1"/>
      <c r="I39" s="1"/>
      <c r="J39" s="1"/>
      <c r="K39" s="1"/>
      <c r="L39" s="1"/>
      <c r="M39" s="1"/>
      <c r="N39" s="1"/>
      <c r="O39" s="1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18.75" customHeight="1">
      <c r="A40" s="2"/>
      <c r="B40" s="2"/>
      <c r="C40" s="3"/>
      <c r="D40" s="60"/>
      <c r="E40" s="2"/>
      <c r="F40" s="2"/>
      <c r="G40" s="4"/>
      <c r="H40" s="1"/>
      <c r="I40" s="1"/>
      <c r="J40" s="1"/>
      <c r="K40" s="1"/>
      <c r="L40" s="1"/>
      <c r="M40" s="1"/>
      <c r="N40" s="1"/>
      <c r="O40" s="1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18.75" customHeight="1">
      <c r="A41" s="2"/>
      <c r="B41" s="2"/>
      <c r="C41" s="3"/>
      <c r="D41" s="60"/>
      <c r="E41" s="2"/>
      <c r="F41" s="2"/>
      <c r="G41" s="4"/>
      <c r="H41" s="1"/>
      <c r="I41" s="1"/>
      <c r="J41" s="1"/>
      <c r="K41" s="1"/>
      <c r="L41" s="1"/>
      <c r="M41" s="1"/>
      <c r="N41" s="1"/>
      <c r="O41" s="1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18.75" customHeight="1">
      <c r="A42" s="2"/>
      <c r="B42" s="2"/>
      <c r="C42" s="3"/>
      <c r="D42" s="60"/>
      <c r="E42" s="2"/>
      <c r="F42" s="2"/>
      <c r="G42" s="4"/>
      <c r="H42" s="1"/>
      <c r="I42" s="1"/>
      <c r="J42" s="1"/>
      <c r="K42" s="1"/>
      <c r="L42" s="1"/>
      <c r="M42" s="1"/>
      <c r="N42" s="1"/>
      <c r="O42" s="1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8.75" customHeight="1">
      <c r="A43" s="2"/>
      <c r="B43" s="2"/>
      <c r="C43" s="3"/>
      <c r="D43" s="60"/>
      <c r="E43" s="2"/>
      <c r="F43" s="2"/>
      <c r="G43" s="4"/>
      <c r="H43" s="1"/>
      <c r="I43" s="1"/>
      <c r="J43" s="1"/>
      <c r="K43" s="1"/>
      <c r="L43" s="1"/>
      <c r="M43" s="1"/>
      <c r="N43" s="1"/>
      <c r="O43" s="1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18.75" customHeight="1">
      <c r="A44" s="2"/>
      <c r="B44" s="2"/>
      <c r="C44" s="3"/>
      <c r="D44" s="60"/>
      <c r="E44" s="2"/>
      <c r="F44" s="2"/>
      <c r="G44" s="4"/>
      <c r="H44" s="1"/>
      <c r="I44" s="1"/>
      <c r="J44" s="1"/>
      <c r="K44" s="1"/>
      <c r="L44" s="1"/>
      <c r="M44" s="1"/>
      <c r="N44" s="1"/>
      <c r="O44" s="1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18.75" customHeight="1">
      <c r="A45" s="2"/>
      <c r="B45" s="2"/>
      <c r="C45" s="3"/>
      <c r="D45" s="60"/>
      <c r="E45" s="2"/>
      <c r="F45" s="2"/>
      <c r="G45" s="4"/>
      <c r="H45" s="1"/>
      <c r="I45" s="1"/>
      <c r="J45" s="1"/>
      <c r="K45" s="1"/>
      <c r="L45" s="1"/>
      <c r="M45" s="1"/>
      <c r="N45" s="1"/>
      <c r="O45" s="1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18.75" customHeight="1">
      <c r="A46" s="2"/>
      <c r="B46" s="2"/>
      <c r="C46" s="3"/>
      <c r="D46" s="60"/>
      <c r="E46" s="2"/>
      <c r="F46" s="2"/>
      <c r="G46" s="4"/>
      <c r="H46" s="1"/>
      <c r="I46" s="1"/>
      <c r="J46" s="1"/>
      <c r="K46" s="1"/>
      <c r="L46" s="1"/>
      <c r="M46" s="1"/>
      <c r="N46" s="1"/>
      <c r="O46" s="1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18.75" customHeight="1">
      <c r="A47" s="2"/>
      <c r="B47" s="2"/>
      <c r="C47" s="3"/>
      <c r="D47" s="60"/>
      <c r="E47" s="2"/>
      <c r="F47" s="2"/>
      <c r="G47" s="4"/>
      <c r="H47" s="1"/>
      <c r="I47" s="1"/>
      <c r="J47" s="1"/>
      <c r="K47" s="1"/>
      <c r="L47" s="1"/>
      <c r="M47" s="1"/>
      <c r="N47" s="1"/>
      <c r="O47" s="1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8.75" customHeight="1">
      <c r="A48" s="2"/>
      <c r="B48" s="2"/>
      <c r="C48" s="3"/>
      <c r="D48" s="60"/>
      <c r="E48" s="2"/>
      <c r="F48" s="2"/>
      <c r="G48" s="4"/>
      <c r="H48" s="1"/>
      <c r="I48" s="1"/>
      <c r="J48" s="1"/>
      <c r="K48" s="1"/>
      <c r="L48" s="1"/>
      <c r="M48" s="1"/>
      <c r="N48" s="1"/>
      <c r="O48" s="1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18.75" customHeight="1">
      <c r="A49" s="2"/>
      <c r="B49" s="2"/>
      <c r="C49" s="3"/>
      <c r="D49" s="60"/>
      <c r="E49" s="2"/>
      <c r="F49" s="2"/>
      <c r="G49" s="4"/>
      <c r="H49" s="1"/>
      <c r="I49" s="1"/>
      <c r="J49" s="1"/>
      <c r="K49" s="1"/>
      <c r="L49" s="1"/>
      <c r="M49" s="1"/>
      <c r="N49" s="1"/>
      <c r="O49" s="1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18.75" customHeight="1">
      <c r="A50" s="2"/>
      <c r="B50" s="2"/>
      <c r="C50" s="3"/>
      <c r="D50" s="60"/>
      <c r="E50" s="2"/>
      <c r="F50" s="2"/>
      <c r="G50" s="4"/>
      <c r="H50" s="1"/>
      <c r="I50" s="1"/>
      <c r="J50" s="1"/>
      <c r="K50" s="1"/>
      <c r="L50" s="1"/>
      <c r="M50" s="1"/>
      <c r="N50" s="1"/>
      <c r="O50" s="1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18.75" customHeight="1">
      <c r="A51" s="2"/>
      <c r="B51" s="2"/>
      <c r="C51" s="3"/>
      <c r="D51" s="60"/>
      <c r="E51" s="2"/>
      <c r="F51" s="2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.75" customHeight="1">
      <c r="A52" s="2"/>
      <c r="B52" s="2"/>
      <c r="C52" s="3"/>
      <c r="D52" s="60"/>
      <c r="E52" s="2"/>
      <c r="F52" s="2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.75" customHeight="1">
      <c r="A53" s="2"/>
      <c r="B53" s="2"/>
      <c r="C53" s="3"/>
      <c r="D53" s="60"/>
      <c r="E53" s="2"/>
      <c r="F53" s="2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.75" customHeight="1">
      <c r="A54" s="2"/>
      <c r="B54" s="2"/>
      <c r="C54" s="3"/>
      <c r="D54" s="60"/>
      <c r="E54" s="2"/>
      <c r="F54" s="2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.75" customHeight="1">
      <c r="A55" s="2"/>
      <c r="B55" s="2"/>
      <c r="C55" s="3"/>
      <c r="D55" s="60"/>
      <c r="E55" s="2"/>
      <c r="F55" s="2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.75" customHeight="1">
      <c r="A56" s="2"/>
      <c r="B56" s="2"/>
      <c r="C56" s="3"/>
      <c r="D56" s="60"/>
      <c r="E56" s="2"/>
      <c r="F56" s="2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.75" customHeight="1">
      <c r="A57" s="2"/>
      <c r="B57" s="2"/>
      <c r="C57" s="3"/>
      <c r="D57" s="60"/>
      <c r="E57" s="2"/>
      <c r="F57" s="2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.75" customHeight="1">
      <c r="A58" s="2"/>
      <c r="B58" s="2"/>
      <c r="C58" s="3"/>
      <c r="D58" s="60"/>
      <c r="E58" s="2"/>
      <c r="F58" s="2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.75" customHeight="1">
      <c r="A59" s="2"/>
      <c r="B59" s="2"/>
      <c r="C59" s="3"/>
      <c r="D59" s="60"/>
      <c r="E59" s="2"/>
      <c r="F59" s="2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.75" customHeight="1">
      <c r="A60" s="2"/>
      <c r="B60" s="2"/>
      <c r="C60" s="3"/>
      <c r="D60" s="60"/>
      <c r="E60" s="2"/>
      <c r="F60" s="2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>
      <c r="A61" s="2"/>
      <c r="B61" s="2"/>
      <c r="C61" s="3"/>
      <c r="D61" s="60"/>
      <c r="E61" s="2"/>
      <c r="F61" s="2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>
      <c r="A62" s="2"/>
      <c r="B62" s="2"/>
      <c r="C62" s="3"/>
      <c r="D62" s="60"/>
      <c r="E62" s="2"/>
      <c r="F62" s="2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.75" customHeight="1">
      <c r="A63" s="2"/>
      <c r="B63" s="2"/>
      <c r="C63" s="3"/>
      <c r="D63" s="60"/>
      <c r="E63" s="2"/>
      <c r="F63" s="2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.75" customHeight="1">
      <c r="A64" s="2"/>
      <c r="B64" s="2"/>
      <c r="C64" s="3"/>
      <c r="D64" s="60"/>
      <c r="E64" s="2"/>
      <c r="F64" s="2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.75" customHeight="1">
      <c r="A65" s="2"/>
      <c r="B65" s="2"/>
      <c r="C65" s="3"/>
      <c r="D65" s="60"/>
      <c r="E65" s="2"/>
      <c r="F65" s="2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.75" customHeight="1">
      <c r="A66" s="2"/>
      <c r="B66" s="2"/>
      <c r="C66" s="3"/>
      <c r="D66" s="60"/>
      <c r="E66" s="2"/>
      <c r="F66" s="2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.75" customHeight="1">
      <c r="A67" s="2"/>
      <c r="B67" s="2"/>
      <c r="C67" s="3"/>
      <c r="D67" s="60"/>
      <c r="E67" s="2"/>
      <c r="F67" s="2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.75" customHeight="1">
      <c r="A68" s="2"/>
      <c r="B68" s="2"/>
      <c r="C68" s="3"/>
      <c r="D68" s="60"/>
      <c r="E68" s="2"/>
      <c r="F68" s="2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.75" customHeight="1">
      <c r="A69" s="2"/>
      <c r="B69" s="2"/>
      <c r="C69" s="3"/>
      <c r="D69" s="60"/>
      <c r="E69" s="2"/>
      <c r="F69" s="2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.75" customHeight="1">
      <c r="A70" s="2"/>
      <c r="B70" s="2"/>
      <c r="C70" s="3"/>
      <c r="D70" s="60"/>
      <c r="E70" s="2"/>
      <c r="F70" s="2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.75" customHeight="1">
      <c r="A71" s="2"/>
      <c r="B71" s="2"/>
      <c r="C71" s="3"/>
      <c r="D71" s="60"/>
      <c r="E71" s="2"/>
      <c r="F71" s="2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.75" customHeight="1">
      <c r="A72" s="2"/>
      <c r="B72" s="2"/>
      <c r="C72" s="3"/>
      <c r="D72" s="60"/>
      <c r="E72" s="2"/>
      <c r="F72" s="2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.75" customHeight="1">
      <c r="A73" s="2"/>
      <c r="B73" s="2"/>
      <c r="C73" s="3"/>
      <c r="D73" s="60"/>
      <c r="E73" s="2"/>
      <c r="F73" s="2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.75" customHeight="1">
      <c r="A74" s="2"/>
      <c r="B74" s="2"/>
      <c r="C74" s="3"/>
      <c r="D74" s="60"/>
      <c r="E74" s="2"/>
      <c r="F74" s="2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.75" customHeight="1">
      <c r="A75" s="2"/>
      <c r="B75" s="2"/>
      <c r="C75" s="3"/>
      <c r="D75" s="60"/>
      <c r="E75" s="2"/>
      <c r="F75" s="2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.75" customHeight="1">
      <c r="A76" s="2"/>
      <c r="B76" s="2"/>
      <c r="C76" s="3"/>
      <c r="D76" s="60"/>
      <c r="E76" s="2"/>
      <c r="F76" s="2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.75" customHeight="1">
      <c r="A77" s="2"/>
      <c r="B77" s="2"/>
      <c r="C77" s="3"/>
      <c r="D77" s="60"/>
      <c r="E77" s="2"/>
      <c r="F77" s="2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.75" customHeight="1">
      <c r="A78" s="2"/>
      <c r="B78" s="2"/>
      <c r="C78" s="3"/>
      <c r="D78" s="60"/>
      <c r="E78" s="2"/>
      <c r="F78" s="2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.75" customHeight="1">
      <c r="A79" s="2"/>
      <c r="B79" s="2"/>
      <c r="C79" s="3"/>
      <c r="D79" s="60"/>
      <c r="E79" s="2"/>
      <c r="F79" s="2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.75" customHeight="1">
      <c r="A80" s="2"/>
      <c r="B80" s="2"/>
      <c r="C80" s="3"/>
      <c r="D80" s="60"/>
      <c r="E80" s="2"/>
      <c r="F80" s="2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.75" customHeight="1">
      <c r="A81" s="2"/>
      <c r="B81" s="2"/>
      <c r="C81" s="3"/>
      <c r="D81" s="60"/>
      <c r="E81" s="2"/>
      <c r="F81" s="2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.75" customHeight="1">
      <c r="A82" s="2"/>
      <c r="B82" s="2"/>
      <c r="C82" s="3"/>
      <c r="D82" s="60"/>
      <c r="E82" s="2"/>
      <c r="F82" s="2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.75" customHeight="1">
      <c r="A83" s="2"/>
      <c r="B83" s="2"/>
      <c r="C83" s="3"/>
      <c r="D83" s="60"/>
      <c r="E83" s="2"/>
      <c r="F83" s="2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.75" customHeight="1">
      <c r="A84" s="2"/>
      <c r="B84" s="2"/>
      <c r="C84" s="3"/>
      <c r="D84" s="60"/>
      <c r="E84" s="2"/>
      <c r="F84" s="2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.75" customHeight="1">
      <c r="A85" s="2"/>
      <c r="B85" s="2"/>
      <c r="C85" s="3"/>
      <c r="D85" s="60"/>
      <c r="E85" s="2"/>
      <c r="F85" s="2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.75" customHeight="1">
      <c r="A86" s="2"/>
      <c r="B86" s="2"/>
      <c r="C86" s="3"/>
      <c r="D86" s="60"/>
      <c r="E86" s="2"/>
      <c r="F86" s="2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.75" customHeight="1">
      <c r="A87" s="2"/>
      <c r="B87" s="2"/>
      <c r="C87" s="3"/>
      <c r="D87" s="60"/>
      <c r="E87" s="2"/>
      <c r="F87" s="2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.75" customHeight="1">
      <c r="A88" s="2"/>
      <c r="B88" s="2"/>
      <c r="C88" s="3"/>
      <c r="D88" s="60"/>
      <c r="E88" s="2"/>
      <c r="F88" s="2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.75" customHeight="1">
      <c r="A89" s="2"/>
      <c r="B89" s="2"/>
      <c r="C89" s="3"/>
      <c r="D89" s="60"/>
      <c r="E89" s="2"/>
      <c r="F89" s="2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.75" customHeight="1">
      <c r="A90" s="2"/>
      <c r="B90" s="2"/>
      <c r="C90" s="3"/>
      <c r="D90" s="60"/>
      <c r="E90" s="2"/>
      <c r="F90" s="2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.75" customHeight="1">
      <c r="A91" s="2"/>
      <c r="B91" s="2"/>
      <c r="C91" s="3"/>
      <c r="D91" s="60"/>
      <c r="E91" s="2"/>
      <c r="F91" s="2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.75" customHeight="1">
      <c r="A92" s="2"/>
      <c r="B92" s="2"/>
      <c r="C92" s="3"/>
      <c r="D92" s="60"/>
      <c r="E92" s="2"/>
      <c r="F92" s="2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.75" customHeight="1">
      <c r="A93" s="2"/>
      <c r="B93" s="2"/>
      <c r="C93" s="3"/>
      <c r="D93" s="60"/>
      <c r="E93" s="2"/>
      <c r="F93" s="2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.75" customHeight="1">
      <c r="A94" s="2"/>
      <c r="B94" s="2"/>
      <c r="C94" s="3"/>
      <c r="D94" s="60"/>
      <c r="E94" s="2"/>
      <c r="F94" s="2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.75" customHeight="1">
      <c r="A95" s="2"/>
      <c r="B95" s="2"/>
      <c r="C95" s="3"/>
      <c r="D95" s="60"/>
      <c r="E95" s="2"/>
      <c r="F95" s="2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.75" customHeight="1">
      <c r="A96" s="2"/>
      <c r="B96" s="2"/>
      <c r="C96" s="3"/>
      <c r="D96" s="60"/>
      <c r="E96" s="2"/>
      <c r="F96" s="2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.75" customHeight="1">
      <c r="A97" s="2"/>
      <c r="B97" s="2"/>
      <c r="C97" s="3"/>
      <c r="D97" s="60"/>
      <c r="E97" s="2"/>
      <c r="F97" s="2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.75" customHeight="1">
      <c r="A98" s="2"/>
      <c r="B98" s="2"/>
      <c r="C98" s="3"/>
      <c r="D98" s="60"/>
      <c r="E98" s="2"/>
      <c r="F98" s="2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.75" customHeight="1">
      <c r="A99" s="2"/>
      <c r="B99" s="2"/>
      <c r="C99" s="3"/>
      <c r="D99" s="60"/>
      <c r="E99" s="2"/>
      <c r="F99" s="2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.75" customHeight="1">
      <c r="A100" s="2"/>
      <c r="B100" s="2"/>
      <c r="C100" s="3"/>
      <c r="D100" s="60"/>
      <c r="E100" s="2"/>
      <c r="F100" s="2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.75" customHeight="1">
      <c r="A101" s="2"/>
      <c r="B101" s="2"/>
      <c r="C101" s="3"/>
      <c r="D101" s="60"/>
      <c r="E101" s="2"/>
      <c r="F101" s="2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.75" customHeight="1">
      <c r="A102" s="2"/>
      <c r="B102" s="2"/>
      <c r="C102" s="3"/>
      <c r="D102" s="60"/>
      <c r="E102" s="2"/>
      <c r="F102" s="2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.75" customHeight="1">
      <c r="A103" s="2"/>
      <c r="B103" s="2"/>
      <c r="C103" s="3"/>
      <c r="D103" s="60"/>
      <c r="E103" s="2"/>
      <c r="F103" s="2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.75" customHeight="1">
      <c r="A104" s="2"/>
      <c r="B104" s="2"/>
      <c r="C104" s="3"/>
      <c r="D104" s="60"/>
      <c r="E104" s="2"/>
      <c r="F104" s="2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.75" customHeight="1">
      <c r="A105" s="2"/>
      <c r="B105" s="2"/>
      <c r="C105" s="3"/>
      <c r="D105" s="60"/>
      <c r="E105" s="2"/>
      <c r="F105" s="2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.75" customHeight="1">
      <c r="A106" s="2"/>
      <c r="B106" s="2"/>
      <c r="C106" s="3"/>
      <c r="D106" s="60"/>
      <c r="E106" s="2"/>
      <c r="F106" s="2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.75" customHeight="1">
      <c r="A107" s="2"/>
      <c r="B107" s="2"/>
      <c r="C107" s="3"/>
      <c r="D107" s="60"/>
      <c r="E107" s="2"/>
      <c r="F107" s="2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.75" customHeight="1">
      <c r="A108" s="2"/>
      <c r="B108" s="2"/>
      <c r="C108" s="3"/>
      <c r="D108" s="60"/>
      <c r="E108" s="2"/>
      <c r="F108" s="2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.75" customHeight="1">
      <c r="A109" s="2"/>
      <c r="B109" s="2"/>
      <c r="C109" s="3"/>
      <c r="D109" s="60"/>
      <c r="E109" s="2"/>
      <c r="F109" s="2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.75" customHeight="1">
      <c r="A110" s="2"/>
      <c r="B110" s="2"/>
      <c r="C110" s="3"/>
      <c r="D110" s="60"/>
      <c r="E110" s="2"/>
      <c r="F110" s="2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.75" customHeight="1">
      <c r="A111" s="2"/>
      <c r="B111" s="2"/>
      <c r="C111" s="3"/>
      <c r="D111" s="60"/>
      <c r="E111" s="2"/>
      <c r="F111" s="2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.75" customHeight="1">
      <c r="A112" s="2"/>
      <c r="B112" s="2"/>
      <c r="C112" s="3"/>
      <c r="D112" s="60"/>
      <c r="E112" s="2"/>
      <c r="F112" s="2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.75" customHeight="1">
      <c r="A113" s="2"/>
      <c r="B113" s="2"/>
      <c r="C113" s="3"/>
      <c r="D113" s="60"/>
      <c r="E113" s="2"/>
      <c r="F113" s="2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.75" customHeight="1">
      <c r="A114" s="2"/>
      <c r="B114" s="2"/>
      <c r="C114" s="3"/>
      <c r="D114" s="60"/>
      <c r="E114" s="2"/>
      <c r="F114" s="2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.75" customHeight="1">
      <c r="A115" s="2"/>
      <c r="B115" s="2"/>
      <c r="C115" s="3"/>
      <c r="D115" s="60"/>
      <c r="E115" s="2"/>
      <c r="F115" s="2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.75" customHeight="1">
      <c r="A116" s="2"/>
      <c r="B116" s="2"/>
      <c r="C116" s="3"/>
      <c r="D116" s="60"/>
      <c r="E116" s="2"/>
      <c r="F116" s="2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.75" customHeight="1">
      <c r="A117" s="2"/>
      <c r="B117" s="2"/>
      <c r="C117" s="3"/>
      <c r="D117" s="60"/>
      <c r="E117" s="2"/>
      <c r="F117" s="2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.75" customHeight="1">
      <c r="A118" s="2"/>
      <c r="B118" s="2"/>
      <c r="C118" s="3"/>
      <c r="D118" s="60"/>
      <c r="E118" s="2"/>
      <c r="F118" s="2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.75" customHeight="1">
      <c r="A119" s="2"/>
      <c r="B119" s="2"/>
      <c r="C119" s="3"/>
      <c r="D119" s="60"/>
      <c r="E119" s="2"/>
      <c r="F119" s="2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.75" customHeight="1">
      <c r="A120" s="2"/>
      <c r="B120" s="2"/>
      <c r="C120" s="3"/>
      <c r="D120" s="60"/>
      <c r="E120" s="2"/>
      <c r="F120" s="2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.75" customHeight="1">
      <c r="A121" s="2"/>
      <c r="B121" s="2"/>
      <c r="C121" s="3"/>
      <c r="D121" s="60"/>
      <c r="E121" s="2"/>
      <c r="F121" s="2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.75" customHeight="1">
      <c r="A122" s="2"/>
      <c r="B122" s="2"/>
      <c r="C122" s="3"/>
      <c r="D122" s="60"/>
      <c r="E122" s="2"/>
      <c r="F122" s="2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.75" customHeight="1">
      <c r="A123" s="2"/>
      <c r="B123" s="2"/>
      <c r="C123" s="3"/>
      <c r="D123" s="60"/>
      <c r="E123" s="2"/>
      <c r="F123" s="2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.75" customHeight="1">
      <c r="A124" s="2"/>
      <c r="B124" s="2"/>
      <c r="C124" s="3"/>
      <c r="D124" s="60"/>
      <c r="E124" s="2"/>
      <c r="F124" s="2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.75" customHeight="1">
      <c r="A125" s="2"/>
      <c r="B125" s="2"/>
      <c r="C125" s="3"/>
      <c r="D125" s="60"/>
      <c r="E125" s="2"/>
      <c r="F125" s="2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.75" customHeight="1">
      <c r="A126" s="2"/>
      <c r="B126" s="2"/>
      <c r="C126" s="3"/>
      <c r="D126" s="60"/>
      <c r="E126" s="2"/>
      <c r="F126" s="2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.75" customHeight="1">
      <c r="A127" s="2"/>
      <c r="B127" s="2"/>
      <c r="C127" s="3"/>
      <c r="D127" s="60"/>
      <c r="E127" s="2"/>
      <c r="F127" s="2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.75" customHeight="1">
      <c r="A128" s="2"/>
      <c r="B128" s="2"/>
      <c r="C128" s="3"/>
      <c r="D128" s="60"/>
      <c r="E128" s="2"/>
      <c r="F128" s="2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.75" customHeight="1">
      <c r="A129" s="2"/>
      <c r="B129" s="2"/>
      <c r="C129" s="3"/>
      <c r="D129" s="60"/>
      <c r="E129" s="2"/>
      <c r="F129" s="2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.75" customHeight="1">
      <c r="A130" s="2"/>
      <c r="B130" s="2"/>
      <c r="C130" s="3"/>
      <c r="D130" s="60"/>
      <c r="E130" s="2"/>
      <c r="F130" s="2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.75" customHeight="1">
      <c r="A131" s="2"/>
      <c r="B131" s="2"/>
      <c r="C131" s="3"/>
      <c r="D131" s="60"/>
      <c r="E131" s="2"/>
      <c r="F131" s="2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.75" customHeight="1">
      <c r="A132" s="2"/>
      <c r="B132" s="2"/>
      <c r="C132" s="3"/>
      <c r="D132" s="60"/>
      <c r="E132" s="2"/>
      <c r="F132" s="2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.75" customHeight="1">
      <c r="A133" s="2"/>
      <c r="B133" s="2"/>
      <c r="C133" s="3"/>
      <c r="D133" s="60"/>
      <c r="E133" s="2"/>
      <c r="F133" s="2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.75" customHeight="1">
      <c r="A134" s="2"/>
      <c r="B134" s="2"/>
      <c r="C134" s="3"/>
      <c r="D134" s="60"/>
      <c r="E134" s="2"/>
      <c r="F134" s="2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.75" customHeight="1">
      <c r="A135" s="2"/>
      <c r="B135" s="2"/>
      <c r="C135" s="3"/>
      <c r="D135" s="60"/>
      <c r="E135" s="2"/>
      <c r="F135" s="2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.75" customHeight="1">
      <c r="A136" s="2"/>
      <c r="B136" s="2"/>
      <c r="C136" s="3"/>
      <c r="D136" s="60"/>
      <c r="E136" s="2"/>
      <c r="F136" s="2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.75" customHeight="1">
      <c r="A137" s="2"/>
      <c r="B137" s="2"/>
      <c r="C137" s="3"/>
      <c r="D137" s="60"/>
      <c r="E137" s="2"/>
      <c r="F137" s="2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.75" customHeight="1">
      <c r="A138" s="2"/>
      <c r="B138" s="2"/>
      <c r="C138" s="3"/>
      <c r="D138" s="60"/>
      <c r="E138" s="2"/>
      <c r="F138" s="2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.75" customHeight="1">
      <c r="A139" s="2"/>
      <c r="B139" s="2"/>
      <c r="C139" s="3"/>
      <c r="D139" s="60"/>
      <c r="E139" s="2"/>
      <c r="F139" s="2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.75" customHeight="1">
      <c r="A140" s="2"/>
      <c r="B140" s="2"/>
      <c r="C140" s="3"/>
      <c r="D140" s="60"/>
      <c r="E140" s="2"/>
      <c r="F140" s="2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.75" customHeight="1">
      <c r="A141" s="2"/>
      <c r="B141" s="2"/>
      <c r="C141" s="3"/>
      <c r="D141" s="60"/>
      <c r="E141" s="2"/>
      <c r="F141" s="2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.75" customHeight="1">
      <c r="A142" s="2"/>
      <c r="B142" s="2"/>
      <c r="C142" s="3"/>
      <c r="D142" s="60"/>
      <c r="E142" s="2"/>
      <c r="F142" s="2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.75" customHeight="1">
      <c r="A143" s="2"/>
      <c r="B143" s="2"/>
      <c r="C143" s="3"/>
      <c r="D143" s="60"/>
      <c r="E143" s="2"/>
      <c r="F143" s="2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.75" customHeight="1">
      <c r="A144" s="2"/>
      <c r="B144" s="2"/>
      <c r="C144" s="3"/>
      <c r="D144" s="60"/>
      <c r="E144" s="2"/>
      <c r="F144" s="2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.75" customHeight="1">
      <c r="A145" s="2"/>
      <c r="B145" s="2"/>
      <c r="C145" s="3"/>
      <c r="D145" s="60"/>
      <c r="E145" s="2"/>
      <c r="F145" s="2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.75" customHeight="1">
      <c r="A146" s="2"/>
      <c r="B146" s="2"/>
      <c r="C146" s="3"/>
      <c r="D146" s="60"/>
      <c r="E146" s="2"/>
      <c r="F146" s="2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.75" customHeight="1">
      <c r="A147" s="2"/>
      <c r="B147" s="2"/>
      <c r="C147" s="3"/>
      <c r="D147" s="60"/>
      <c r="E147" s="2"/>
      <c r="F147" s="2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.75" customHeight="1">
      <c r="A148" s="2"/>
      <c r="B148" s="2"/>
      <c r="C148" s="3"/>
      <c r="D148" s="60"/>
      <c r="E148" s="2"/>
      <c r="F148" s="2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.75" customHeight="1">
      <c r="A149" s="2"/>
      <c r="B149" s="2"/>
      <c r="C149" s="3"/>
      <c r="D149" s="60"/>
      <c r="E149" s="2"/>
      <c r="F149" s="2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.75" customHeight="1">
      <c r="A150" s="2"/>
      <c r="B150" s="2"/>
      <c r="C150" s="3"/>
      <c r="D150" s="60"/>
      <c r="E150" s="2"/>
      <c r="F150" s="2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.75" customHeight="1">
      <c r="A151" s="2"/>
      <c r="B151" s="2"/>
      <c r="C151" s="3"/>
      <c r="D151" s="60"/>
      <c r="E151" s="2"/>
      <c r="F151" s="2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.75" customHeight="1">
      <c r="A152" s="2"/>
      <c r="B152" s="2"/>
      <c r="C152" s="3"/>
      <c r="D152" s="60"/>
      <c r="E152" s="2"/>
      <c r="F152" s="2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.75" customHeight="1">
      <c r="A153" s="2"/>
      <c r="B153" s="2"/>
      <c r="C153" s="3"/>
      <c r="D153" s="60"/>
      <c r="E153" s="2"/>
      <c r="F153" s="2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.75" customHeight="1">
      <c r="A154" s="2"/>
      <c r="B154" s="2"/>
      <c r="C154" s="3"/>
      <c r="D154" s="60"/>
      <c r="E154" s="2"/>
      <c r="F154" s="2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.75" customHeight="1">
      <c r="A155" s="2"/>
      <c r="B155" s="2"/>
      <c r="C155" s="3"/>
      <c r="D155" s="60"/>
      <c r="E155" s="2"/>
      <c r="F155" s="2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.75" customHeight="1">
      <c r="A156" s="2"/>
      <c r="B156" s="2"/>
      <c r="C156" s="3"/>
      <c r="D156" s="60"/>
      <c r="E156" s="2"/>
      <c r="F156" s="2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.75" customHeight="1">
      <c r="A157" s="2"/>
      <c r="B157" s="2"/>
      <c r="C157" s="3"/>
      <c r="D157" s="60"/>
      <c r="E157" s="2"/>
      <c r="F157" s="2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.75" customHeight="1">
      <c r="A158" s="2"/>
      <c r="B158" s="2"/>
      <c r="C158" s="3"/>
      <c r="D158" s="60"/>
      <c r="E158" s="2"/>
      <c r="F158" s="2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.75" customHeight="1">
      <c r="A159" s="2"/>
      <c r="B159" s="2"/>
      <c r="C159" s="3"/>
      <c r="D159" s="60"/>
      <c r="E159" s="2"/>
      <c r="F159" s="2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.75" customHeight="1">
      <c r="A160" s="2"/>
      <c r="B160" s="2"/>
      <c r="C160" s="3"/>
      <c r="D160" s="60"/>
      <c r="E160" s="2"/>
      <c r="F160" s="2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.75" customHeight="1">
      <c r="A161" s="2"/>
      <c r="B161" s="2"/>
      <c r="C161" s="3"/>
      <c r="D161" s="60"/>
      <c r="E161" s="2"/>
      <c r="F161" s="2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.75" customHeight="1">
      <c r="A162" s="2"/>
      <c r="B162" s="2"/>
      <c r="C162" s="3"/>
      <c r="D162" s="60"/>
      <c r="E162" s="2"/>
      <c r="F162" s="2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.75" customHeight="1">
      <c r="A163" s="2"/>
      <c r="B163" s="2"/>
      <c r="C163" s="3"/>
      <c r="D163" s="60"/>
      <c r="E163" s="2"/>
      <c r="F163" s="2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.75" customHeight="1">
      <c r="A164" s="2"/>
      <c r="B164" s="2"/>
      <c r="C164" s="3"/>
      <c r="D164" s="60"/>
      <c r="E164" s="2"/>
      <c r="F164" s="2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.75" customHeight="1">
      <c r="A165" s="2"/>
      <c r="B165" s="2"/>
      <c r="C165" s="3"/>
      <c r="D165" s="60"/>
      <c r="E165" s="2"/>
      <c r="F165" s="2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.75" customHeight="1">
      <c r="A166" s="2"/>
      <c r="B166" s="2"/>
      <c r="C166" s="3"/>
      <c r="D166" s="60"/>
      <c r="E166" s="2"/>
      <c r="F166" s="2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.75" customHeight="1">
      <c r="A167" s="2"/>
      <c r="B167" s="2"/>
      <c r="C167" s="3"/>
      <c r="D167" s="60"/>
      <c r="E167" s="2"/>
      <c r="F167" s="2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.75" customHeight="1">
      <c r="A168" s="2"/>
      <c r="B168" s="2"/>
      <c r="C168" s="3"/>
      <c r="D168" s="60"/>
      <c r="E168" s="2"/>
      <c r="F168" s="2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.75" customHeight="1">
      <c r="A169" s="2"/>
      <c r="B169" s="2"/>
      <c r="C169" s="3"/>
      <c r="D169" s="60"/>
      <c r="E169" s="2"/>
      <c r="F169" s="2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.75" customHeight="1">
      <c r="A170" s="2"/>
      <c r="B170" s="2"/>
      <c r="C170" s="3"/>
      <c r="D170" s="60"/>
      <c r="E170" s="2"/>
      <c r="F170" s="2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.75" customHeight="1">
      <c r="A171" s="2"/>
      <c r="B171" s="2"/>
      <c r="C171" s="3"/>
      <c r="D171" s="60"/>
      <c r="E171" s="2"/>
      <c r="F171" s="2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.75" customHeight="1">
      <c r="A172" s="2"/>
      <c r="B172" s="2"/>
      <c r="C172" s="3"/>
      <c r="D172" s="60"/>
      <c r="E172" s="2"/>
      <c r="F172" s="2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.75" customHeight="1">
      <c r="A173" s="2"/>
      <c r="B173" s="2"/>
      <c r="C173" s="3"/>
      <c r="D173" s="60"/>
      <c r="E173" s="2"/>
      <c r="F173" s="2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.75" customHeight="1">
      <c r="A174" s="2"/>
      <c r="B174" s="2"/>
      <c r="C174" s="3"/>
      <c r="D174" s="60"/>
      <c r="E174" s="2"/>
      <c r="F174" s="2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.75" customHeight="1">
      <c r="A175" s="2"/>
      <c r="B175" s="2"/>
      <c r="C175" s="3"/>
      <c r="D175" s="60"/>
      <c r="E175" s="2"/>
      <c r="F175" s="2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.75" customHeight="1">
      <c r="A176" s="2"/>
      <c r="B176" s="2"/>
      <c r="C176" s="3"/>
      <c r="D176" s="60"/>
      <c r="E176" s="2"/>
      <c r="F176" s="2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.75" customHeight="1">
      <c r="A177" s="2"/>
      <c r="B177" s="2"/>
      <c r="C177" s="3"/>
      <c r="D177" s="60"/>
      <c r="E177" s="2"/>
      <c r="F177" s="2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.75" customHeight="1">
      <c r="A178" s="2"/>
      <c r="B178" s="2"/>
      <c r="C178" s="3"/>
      <c r="D178" s="60"/>
      <c r="E178" s="2"/>
      <c r="F178" s="2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.75" customHeight="1">
      <c r="A179" s="2"/>
      <c r="B179" s="2"/>
      <c r="C179" s="3"/>
      <c r="D179" s="60"/>
      <c r="E179" s="2"/>
      <c r="F179" s="2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.75" customHeight="1">
      <c r="A180" s="2"/>
      <c r="B180" s="2"/>
      <c r="C180" s="3"/>
      <c r="D180" s="60"/>
      <c r="E180" s="2"/>
      <c r="F180" s="2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.75" customHeight="1">
      <c r="A181" s="2"/>
      <c r="B181" s="2"/>
      <c r="C181" s="3"/>
      <c r="D181" s="60"/>
      <c r="E181" s="2"/>
      <c r="F181" s="2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.75" customHeight="1">
      <c r="A182" s="2"/>
      <c r="B182" s="2"/>
      <c r="C182" s="3"/>
      <c r="D182" s="60"/>
      <c r="E182" s="2"/>
      <c r="F182" s="2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.75" customHeight="1">
      <c r="A183" s="2"/>
      <c r="B183" s="2"/>
      <c r="C183" s="3"/>
      <c r="D183" s="60"/>
      <c r="E183" s="2"/>
      <c r="F183" s="2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.75" customHeight="1">
      <c r="A184" s="2"/>
      <c r="B184" s="2"/>
      <c r="C184" s="3"/>
      <c r="D184" s="60"/>
      <c r="E184" s="2"/>
      <c r="F184" s="2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.75" customHeight="1">
      <c r="A185" s="2"/>
      <c r="B185" s="2"/>
      <c r="C185" s="3"/>
      <c r="D185" s="60"/>
      <c r="E185" s="2"/>
      <c r="F185" s="2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.75" customHeight="1">
      <c r="A186" s="2"/>
      <c r="B186" s="2"/>
      <c r="C186" s="3"/>
      <c r="D186" s="60"/>
      <c r="E186" s="2"/>
      <c r="F186" s="2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.75" customHeight="1">
      <c r="A187" s="2"/>
      <c r="B187" s="2"/>
      <c r="C187" s="3"/>
      <c r="D187" s="60"/>
      <c r="E187" s="2"/>
      <c r="F187" s="2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.75" customHeight="1">
      <c r="A188" s="2"/>
      <c r="B188" s="2"/>
      <c r="C188" s="3"/>
      <c r="D188" s="60"/>
      <c r="E188" s="2"/>
      <c r="F188" s="2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.75" customHeight="1">
      <c r="A189" s="2"/>
      <c r="B189" s="2"/>
      <c r="C189" s="3"/>
      <c r="D189" s="60"/>
      <c r="E189" s="2"/>
      <c r="F189" s="2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.75" customHeight="1">
      <c r="A190" s="2"/>
      <c r="B190" s="2"/>
      <c r="C190" s="3"/>
      <c r="D190" s="60"/>
      <c r="E190" s="2"/>
      <c r="F190" s="2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.75" customHeight="1">
      <c r="A191" s="2"/>
      <c r="B191" s="2"/>
      <c r="C191" s="3"/>
      <c r="D191" s="60"/>
      <c r="E191" s="2"/>
      <c r="F191" s="2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.75" customHeight="1">
      <c r="A192" s="2"/>
      <c r="B192" s="2"/>
      <c r="C192" s="3"/>
      <c r="D192" s="60"/>
      <c r="E192" s="2"/>
      <c r="F192" s="2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.75" customHeight="1">
      <c r="A193" s="2"/>
      <c r="B193" s="2"/>
      <c r="C193" s="3"/>
      <c r="D193" s="60"/>
      <c r="E193" s="2"/>
      <c r="F193" s="2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.75" customHeight="1">
      <c r="A194" s="2"/>
      <c r="B194" s="2"/>
      <c r="C194" s="3"/>
      <c r="D194" s="60"/>
      <c r="E194" s="2"/>
      <c r="F194" s="2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.75" customHeight="1">
      <c r="A195" s="2"/>
      <c r="B195" s="2"/>
      <c r="C195" s="3"/>
      <c r="D195" s="60"/>
      <c r="E195" s="2"/>
      <c r="F195" s="2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.75" customHeight="1">
      <c r="A196" s="2"/>
      <c r="B196" s="2"/>
      <c r="C196" s="3"/>
      <c r="D196" s="60"/>
      <c r="E196" s="2"/>
      <c r="F196" s="2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.75" customHeight="1">
      <c r="A197" s="2"/>
      <c r="B197" s="2"/>
      <c r="C197" s="3"/>
      <c r="D197" s="60"/>
      <c r="E197" s="2"/>
      <c r="F197" s="2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.75" customHeight="1">
      <c r="A198" s="2"/>
      <c r="B198" s="2"/>
      <c r="C198" s="3"/>
      <c r="D198" s="60"/>
      <c r="E198" s="2"/>
      <c r="F198" s="2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.75" customHeight="1">
      <c r="A199" s="2"/>
      <c r="B199" s="2"/>
      <c r="C199" s="3"/>
      <c r="D199" s="60"/>
      <c r="E199" s="2"/>
      <c r="F199" s="2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.75" customHeight="1">
      <c r="A200" s="2"/>
      <c r="B200" s="2"/>
      <c r="C200" s="3"/>
      <c r="D200" s="60"/>
      <c r="E200" s="2"/>
      <c r="F200" s="2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.75" customHeight="1">
      <c r="A201" s="2"/>
      <c r="B201" s="2"/>
      <c r="C201" s="3"/>
      <c r="D201" s="60"/>
      <c r="E201" s="2"/>
      <c r="F201" s="2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.75" customHeight="1">
      <c r="A202" s="2"/>
      <c r="B202" s="2"/>
      <c r="C202" s="3"/>
      <c r="D202" s="60"/>
      <c r="E202" s="2"/>
      <c r="F202" s="2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.75" customHeight="1">
      <c r="A203" s="2"/>
      <c r="B203" s="2"/>
      <c r="C203" s="3"/>
      <c r="D203" s="60"/>
      <c r="E203" s="2"/>
      <c r="F203" s="2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.75" customHeight="1">
      <c r="A204" s="2"/>
      <c r="B204" s="2"/>
      <c r="C204" s="3"/>
      <c r="D204" s="60"/>
      <c r="E204" s="2"/>
      <c r="F204" s="2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.75" customHeight="1">
      <c r="A205" s="2"/>
      <c r="B205" s="2"/>
      <c r="C205" s="3"/>
      <c r="D205" s="60"/>
      <c r="E205" s="2"/>
      <c r="F205" s="2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.75" customHeight="1">
      <c r="A206" s="2"/>
      <c r="B206" s="2"/>
      <c r="C206" s="3"/>
      <c r="D206" s="60"/>
      <c r="E206" s="2"/>
      <c r="F206" s="2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.75" customHeight="1">
      <c r="A207" s="2"/>
      <c r="B207" s="2"/>
      <c r="C207" s="3"/>
      <c r="D207" s="60"/>
      <c r="E207" s="2"/>
      <c r="F207" s="2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.75" customHeight="1">
      <c r="A208" s="2"/>
      <c r="B208" s="2"/>
      <c r="C208" s="3"/>
      <c r="D208" s="60"/>
      <c r="E208" s="2"/>
      <c r="F208" s="2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.75" customHeight="1">
      <c r="A209" s="2"/>
      <c r="B209" s="2"/>
      <c r="C209" s="3"/>
      <c r="D209" s="60"/>
      <c r="E209" s="2"/>
      <c r="F209" s="2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.75" customHeight="1">
      <c r="A210" s="2"/>
      <c r="B210" s="2"/>
      <c r="C210" s="3"/>
      <c r="D210" s="60"/>
      <c r="E210" s="2"/>
      <c r="F210" s="2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.75" customHeight="1">
      <c r="A211" s="2"/>
      <c r="B211" s="2"/>
      <c r="C211" s="3"/>
      <c r="D211" s="60"/>
      <c r="E211" s="2"/>
      <c r="F211" s="2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.75" customHeight="1">
      <c r="A212" s="2"/>
      <c r="B212" s="2"/>
      <c r="C212" s="3"/>
      <c r="D212" s="60"/>
      <c r="E212" s="2"/>
      <c r="F212" s="2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.75" customHeight="1">
      <c r="A213" s="2"/>
      <c r="B213" s="2"/>
      <c r="C213" s="3"/>
      <c r="D213" s="60"/>
      <c r="E213" s="2"/>
      <c r="F213" s="2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.75" customHeight="1">
      <c r="A214" s="2"/>
      <c r="B214" s="2"/>
      <c r="C214" s="3"/>
      <c r="D214" s="60"/>
      <c r="E214" s="2"/>
      <c r="F214" s="2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D215" s="61"/>
    </row>
    <row r="216" spans="1:27" ht="15.75" customHeight="1">
      <c r="D216" s="61"/>
    </row>
    <row r="217" spans="1:27" ht="15.75" customHeight="1">
      <c r="D217" s="61"/>
    </row>
    <row r="218" spans="1:27" ht="15.75" customHeight="1">
      <c r="D218" s="61"/>
    </row>
    <row r="219" spans="1:27" ht="15.75" customHeight="1">
      <c r="D219" s="61"/>
    </row>
    <row r="220" spans="1:27" ht="15.75" customHeight="1">
      <c r="D220" s="61"/>
    </row>
    <row r="221" spans="1:27" ht="15.75" customHeight="1">
      <c r="D221" s="61"/>
    </row>
    <row r="222" spans="1:27" ht="15.75" customHeight="1">
      <c r="D222" s="61"/>
    </row>
    <row r="223" spans="1:27" ht="15.75" customHeight="1">
      <c r="D223" s="61"/>
    </row>
    <row r="224" spans="1:27" ht="15.75" customHeight="1">
      <c r="D224" s="61"/>
    </row>
    <row r="225" spans="4:4" ht="15.75" customHeight="1">
      <c r="D225" s="61"/>
    </row>
    <row r="226" spans="4:4" ht="15.75" customHeight="1">
      <c r="D226" s="61"/>
    </row>
    <row r="227" spans="4:4" ht="15.75" customHeight="1">
      <c r="D227" s="61"/>
    </row>
    <row r="228" spans="4:4" ht="15.75" customHeight="1">
      <c r="D228" s="61"/>
    </row>
    <row r="229" spans="4:4" ht="15.75" customHeight="1">
      <c r="D229" s="61"/>
    </row>
    <row r="230" spans="4:4" ht="15.75" customHeight="1">
      <c r="D230" s="61"/>
    </row>
    <row r="231" spans="4:4" ht="15.75" customHeight="1">
      <c r="D231" s="61"/>
    </row>
    <row r="232" spans="4:4" ht="15.75" customHeight="1">
      <c r="D232" s="61"/>
    </row>
    <row r="233" spans="4:4" ht="15.75" customHeight="1">
      <c r="D233" s="61"/>
    </row>
    <row r="234" spans="4:4" ht="15.75" customHeight="1">
      <c r="D234" s="61"/>
    </row>
    <row r="235" spans="4:4" ht="15.75" customHeight="1">
      <c r="D235" s="61"/>
    </row>
    <row r="236" spans="4:4" ht="15.75" customHeight="1">
      <c r="D236" s="61"/>
    </row>
    <row r="237" spans="4:4" ht="15.75" customHeight="1">
      <c r="D237" s="61"/>
    </row>
    <row r="238" spans="4:4" ht="15.75" customHeight="1">
      <c r="D238" s="61"/>
    </row>
    <row r="239" spans="4:4" ht="15.75" customHeight="1">
      <c r="D239" s="61"/>
    </row>
    <row r="240" spans="4:4" ht="15.75" customHeight="1">
      <c r="D240" s="61"/>
    </row>
    <row r="241" spans="4:4" ht="15.75" customHeight="1">
      <c r="D241" s="61"/>
    </row>
    <row r="242" spans="4:4" ht="15.75" customHeight="1">
      <c r="D242" s="61"/>
    </row>
    <row r="243" spans="4:4" ht="15.75" customHeight="1">
      <c r="D243" s="61"/>
    </row>
    <row r="244" spans="4:4" ht="15.75" customHeight="1">
      <c r="D244" s="61"/>
    </row>
    <row r="245" spans="4:4" ht="15.75" customHeight="1">
      <c r="D245" s="61"/>
    </row>
    <row r="246" spans="4:4" ht="15.75" customHeight="1">
      <c r="D246" s="61"/>
    </row>
    <row r="247" spans="4:4" ht="15.75" customHeight="1">
      <c r="D247" s="61"/>
    </row>
    <row r="248" spans="4:4" ht="15.75" customHeight="1">
      <c r="D248" s="61"/>
    </row>
    <row r="249" spans="4:4" ht="15.75" customHeight="1">
      <c r="D249" s="61"/>
    </row>
    <row r="250" spans="4:4" ht="15.75" customHeight="1">
      <c r="D250" s="61"/>
    </row>
    <row r="251" spans="4:4" ht="15.75" customHeight="1">
      <c r="D251" s="61"/>
    </row>
    <row r="252" spans="4:4" ht="15.75" customHeight="1">
      <c r="D252" s="61"/>
    </row>
    <row r="253" spans="4:4" ht="15.75" customHeight="1">
      <c r="D253" s="61"/>
    </row>
    <row r="254" spans="4:4" ht="15.75" customHeight="1">
      <c r="D254" s="61"/>
    </row>
    <row r="255" spans="4:4" ht="15.75" customHeight="1">
      <c r="D255" s="61"/>
    </row>
    <row r="256" spans="4:4" ht="15.75" customHeight="1">
      <c r="D256" s="61"/>
    </row>
    <row r="257" spans="4:4" ht="15.75" customHeight="1">
      <c r="D257" s="61"/>
    </row>
    <row r="258" spans="4:4" ht="15.75" customHeight="1">
      <c r="D258" s="61"/>
    </row>
    <row r="259" spans="4:4" ht="15.75" customHeight="1">
      <c r="D259" s="61"/>
    </row>
    <row r="260" spans="4:4" ht="15.75" customHeight="1">
      <c r="D260" s="61"/>
    </row>
    <row r="261" spans="4:4" ht="15.75" customHeight="1">
      <c r="D261" s="61"/>
    </row>
    <row r="262" spans="4:4" ht="15.75" customHeight="1">
      <c r="D262" s="61"/>
    </row>
    <row r="263" spans="4:4" ht="15.75" customHeight="1">
      <c r="D263" s="61"/>
    </row>
    <row r="264" spans="4:4" ht="15.75" customHeight="1">
      <c r="D264" s="61"/>
    </row>
    <row r="265" spans="4:4" ht="15.75" customHeight="1">
      <c r="D265" s="61"/>
    </row>
    <row r="266" spans="4:4" ht="15.75" customHeight="1">
      <c r="D266" s="61"/>
    </row>
    <row r="267" spans="4:4" ht="15.75" customHeight="1">
      <c r="D267" s="61"/>
    </row>
    <row r="268" spans="4:4" ht="15.75" customHeight="1">
      <c r="D268" s="61"/>
    </row>
    <row r="269" spans="4:4" ht="15.75" customHeight="1">
      <c r="D269" s="61"/>
    </row>
    <row r="270" spans="4:4" ht="15.75" customHeight="1">
      <c r="D270" s="61"/>
    </row>
    <row r="271" spans="4:4" ht="15.75" customHeight="1">
      <c r="D271" s="61"/>
    </row>
    <row r="272" spans="4:4" ht="15.75" customHeight="1">
      <c r="D272" s="61"/>
    </row>
    <row r="273" spans="4:4" ht="15.75" customHeight="1">
      <c r="D273" s="61"/>
    </row>
    <row r="274" spans="4:4" ht="15.75" customHeight="1">
      <c r="D274" s="61"/>
    </row>
    <row r="275" spans="4:4" ht="15.75" customHeight="1">
      <c r="D275" s="61"/>
    </row>
    <row r="276" spans="4:4" ht="15.75" customHeight="1">
      <c r="D276" s="61"/>
    </row>
    <row r="277" spans="4:4" ht="15.75" customHeight="1">
      <c r="D277" s="61"/>
    </row>
    <row r="278" spans="4:4" ht="15.75" customHeight="1">
      <c r="D278" s="61"/>
    </row>
    <row r="279" spans="4:4" ht="15.75" customHeight="1">
      <c r="D279" s="61"/>
    </row>
    <row r="280" spans="4:4" ht="15.75" customHeight="1">
      <c r="D280" s="61"/>
    </row>
    <row r="281" spans="4:4" ht="15.75" customHeight="1">
      <c r="D281" s="61"/>
    </row>
    <row r="282" spans="4:4" ht="15.75" customHeight="1">
      <c r="D282" s="61"/>
    </row>
    <row r="283" spans="4:4" ht="15.75" customHeight="1">
      <c r="D283" s="61"/>
    </row>
    <row r="284" spans="4:4" ht="15.75" customHeight="1">
      <c r="D284" s="61"/>
    </row>
    <row r="285" spans="4:4" ht="15.75" customHeight="1">
      <c r="D285" s="61"/>
    </row>
    <row r="286" spans="4:4" ht="15.75" customHeight="1">
      <c r="D286" s="61"/>
    </row>
    <row r="287" spans="4:4" ht="15.75" customHeight="1">
      <c r="D287" s="61"/>
    </row>
    <row r="288" spans="4:4" ht="15.75" customHeight="1">
      <c r="D288" s="61"/>
    </row>
    <row r="289" spans="4:4" ht="15.75" customHeight="1">
      <c r="D289" s="61"/>
    </row>
    <row r="290" spans="4:4" ht="15.75" customHeight="1">
      <c r="D290" s="61"/>
    </row>
    <row r="291" spans="4:4" ht="15.75" customHeight="1">
      <c r="D291" s="61"/>
    </row>
    <row r="292" spans="4:4" ht="15.75" customHeight="1">
      <c r="D292" s="61"/>
    </row>
    <row r="293" spans="4:4" ht="15.75" customHeight="1">
      <c r="D293" s="61"/>
    </row>
    <row r="294" spans="4:4" ht="15.75" customHeight="1">
      <c r="D294" s="61"/>
    </row>
    <row r="295" spans="4:4" ht="15.75" customHeight="1">
      <c r="D295" s="61"/>
    </row>
    <row r="296" spans="4:4" ht="15.75" customHeight="1">
      <c r="D296" s="61"/>
    </row>
    <row r="297" spans="4:4" ht="15.75" customHeight="1">
      <c r="D297" s="61"/>
    </row>
    <row r="298" spans="4:4" ht="15.75" customHeight="1">
      <c r="D298" s="61"/>
    </row>
    <row r="299" spans="4:4" ht="15.75" customHeight="1">
      <c r="D299" s="61"/>
    </row>
    <row r="300" spans="4:4" ht="15.75" customHeight="1">
      <c r="D300" s="61"/>
    </row>
    <row r="301" spans="4:4" ht="15.75" customHeight="1">
      <c r="D301" s="61"/>
    </row>
    <row r="302" spans="4:4" ht="15.75" customHeight="1">
      <c r="D302" s="61"/>
    </row>
    <row r="303" spans="4:4" ht="15.75" customHeight="1">
      <c r="D303" s="61"/>
    </row>
    <row r="304" spans="4:4" ht="15.75" customHeight="1">
      <c r="D304" s="61"/>
    </row>
    <row r="305" spans="4:4" ht="15.75" customHeight="1">
      <c r="D305" s="61"/>
    </row>
    <row r="306" spans="4:4" ht="15.75" customHeight="1">
      <c r="D306" s="61"/>
    </row>
    <row r="307" spans="4:4" ht="15.75" customHeight="1">
      <c r="D307" s="61"/>
    </row>
    <row r="308" spans="4:4" ht="15.75" customHeight="1">
      <c r="D308" s="61"/>
    </row>
    <row r="309" spans="4:4" ht="15.75" customHeight="1">
      <c r="D309" s="61"/>
    </row>
    <row r="310" spans="4:4" ht="15.75" customHeight="1">
      <c r="D310" s="61"/>
    </row>
    <row r="311" spans="4:4" ht="15.75" customHeight="1">
      <c r="D311" s="61"/>
    </row>
    <row r="312" spans="4:4" ht="15.75" customHeight="1">
      <c r="D312" s="61"/>
    </row>
    <row r="313" spans="4:4" ht="15.75" customHeight="1">
      <c r="D313" s="61"/>
    </row>
    <row r="314" spans="4:4" ht="15.75" customHeight="1">
      <c r="D314" s="61"/>
    </row>
    <row r="315" spans="4:4" ht="15.75" customHeight="1">
      <c r="D315" s="61"/>
    </row>
    <row r="316" spans="4:4" ht="15.75" customHeight="1">
      <c r="D316" s="61"/>
    </row>
    <row r="317" spans="4:4" ht="15.75" customHeight="1">
      <c r="D317" s="61"/>
    </row>
    <row r="318" spans="4:4" ht="15.75" customHeight="1">
      <c r="D318" s="61"/>
    </row>
    <row r="319" spans="4:4" ht="15.75" customHeight="1">
      <c r="D319" s="61"/>
    </row>
    <row r="320" spans="4:4" ht="15.75" customHeight="1">
      <c r="D320" s="61"/>
    </row>
    <row r="321" spans="4:4" ht="15.75" customHeight="1">
      <c r="D321" s="61"/>
    </row>
    <row r="322" spans="4:4" ht="15.75" customHeight="1">
      <c r="D322" s="61"/>
    </row>
    <row r="323" spans="4:4" ht="15.75" customHeight="1">
      <c r="D323" s="61"/>
    </row>
    <row r="324" spans="4:4" ht="15.75" customHeight="1">
      <c r="D324" s="61"/>
    </row>
    <row r="325" spans="4:4" ht="15.75" customHeight="1">
      <c r="D325" s="61"/>
    </row>
    <row r="326" spans="4:4" ht="15.75" customHeight="1">
      <c r="D326" s="61"/>
    </row>
    <row r="327" spans="4:4" ht="15.75" customHeight="1">
      <c r="D327" s="61"/>
    </row>
    <row r="328" spans="4:4" ht="15.75" customHeight="1">
      <c r="D328" s="61"/>
    </row>
    <row r="329" spans="4:4" ht="15.75" customHeight="1">
      <c r="D329" s="61"/>
    </row>
    <row r="330" spans="4:4" ht="15.75" customHeight="1">
      <c r="D330" s="61"/>
    </row>
    <row r="331" spans="4:4" ht="15.75" customHeight="1">
      <c r="D331" s="61"/>
    </row>
    <row r="332" spans="4:4" ht="15.75" customHeight="1">
      <c r="D332" s="61"/>
    </row>
    <row r="333" spans="4:4" ht="15.75" customHeight="1">
      <c r="D333" s="61"/>
    </row>
    <row r="334" spans="4:4" ht="15.75" customHeight="1">
      <c r="D334" s="61"/>
    </row>
    <row r="335" spans="4:4" ht="15.75" customHeight="1">
      <c r="D335" s="61"/>
    </row>
    <row r="336" spans="4:4" ht="15.75" customHeight="1">
      <c r="D336" s="61"/>
    </row>
    <row r="337" spans="4:4" ht="15.75" customHeight="1">
      <c r="D337" s="61"/>
    </row>
    <row r="338" spans="4:4" ht="15.75" customHeight="1">
      <c r="D338" s="61"/>
    </row>
    <row r="339" spans="4:4" ht="15.75" customHeight="1">
      <c r="D339" s="61"/>
    </row>
    <row r="340" spans="4:4" ht="15.75" customHeight="1">
      <c r="D340" s="61"/>
    </row>
    <row r="341" spans="4:4" ht="15.75" customHeight="1">
      <c r="D341" s="61"/>
    </row>
    <row r="342" spans="4:4" ht="15.75" customHeight="1">
      <c r="D342" s="61"/>
    </row>
    <row r="343" spans="4:4" ht="15.75" customHeight="1">
      <c r="D343" s="61"/>
    </row>
    <row r="344" spans="4:4" ht="15.75" customHeight="1">
      <c r="D344" s="61"/>
    </row>
    <row r="345" spans="4:4" ht="15.75" customHeight="1">
      <c r="D345" s="61"/>
    </row>
    <row r="346" spans="4:4" ht="15.75" customHeight="1">
      <c r="D346" s="61"/>
    </row>
    <row r="347" spans="4:4" ht="15.75" customHeight="1">
      <c r="D347" s="61"/>
    </row>
    <row r="348" spans="4:4" ht="15.75" customHeight="1">
      <c r="D348" s="61"/>
    </row>
    <row r="349" spans="4:4" ht="15.75" customHeight="1">
      <c r="D349" s="61"/>
    </row>
    <row r="350" spans="4:4" ht="15.75" customHeight="1">
      <c r="D350" s="61"/>
    </row>
    <row r="351" spans="4:4" ht="15.75" customHeight="1">
      <c r="D351" s="61"/>
    </row>
    <row r="352" spans="4:4" ht="15.75" customHeight="1">
      <c r="D352" s="61"/>
    </row>
    <row r="353" spans="4:4" ht="15.75" customHeight="1">
      <c r="D353" s="61"/>
    </row>
    <row r="354" spans="4:4" ht="15.75" customHeight="1">
      <c r="D354" s="61"/>
    </row>
    <row r="355" spans="4:4" ht="15.75" customHeight="1">
      <c r="D355" s="61"/>
    </row>
    <row r="356" spans="4:4" ht="15.75" customHeight="1">
      <c r="D356" s="61"/>
    </row>
    <row r="357" spans="4:4" ht="15.75" customHeight="1">
      <c r="D357" s="61"/>
    </row>
    <row r="358" spans="4:4" ht="15.75" customHeight="1">
      <c r="D358" s="61"/>
    </row>
    <row r="359" spans="4:4" ht="15.75" customHeight="1">
      <c r="D359" s="61"/>
    </row>
    <row r="360" spans="4:4" ht="15.75" customHeight="1">
      <c r="D360" s="61"/>
    </row>
    <row r="361" spans="4:4" ht="15.75" customHeight="1">
      <c r="D361" s="61"/>
    </row>
    <row r="362" spans="4:4" ht="15.75" customHeight="1">
      <c r="D362" s="61"/>
    </row>
    <row r="363" spans="4:4" ht="15.75" customHeight="1">
      <c r="D363" s="61"/>
    </row>
    <row r="364" spans="4:4" ht="15.75" customHeight="1">
      <c r="D364" s="61"/>
    </row>
    <row r="365" spans="4:4" ht="15.75" customHeight="1">
      <c r="D365" s="61"/>
    </row>
    <row r="366" spans="4:4" ht="15.75" customHeight="1">
      <c r="D366" s="61"/>
    </row>
    <row r="367" spans="4:4" ht="15.75" customHeight="1">
      <c r="D367" s="61"/>
    </row>
    <row r="368" spans="4:4" ht="15.75" customHeight="1">
      <c r="D368" s="61"/>
    </row>
    <row r="369" spans="4:4" ht="15.75" customHeight="1">
      <c r="D369" s="61"/>
    </row>
    <row r="370" spans="4:4" ht="15.75" customHeight="1">
      <c r="D370" s="61"/>
    </row>
    <row r="371" spans="4:4" ht="15.75" customHeight="1">
      <c r="D371" s="61"/>
    </row>
    <row r="372" spans="4:4" ht="15.75" customHeight="1">
      <c r="D372" s="61"/>
    </row>
    <row r="373" spans="4:4" ht="15.75" customHeight="1">
      <c r="D373" s="61"/>
    </row>
    <row r="374" spans="4:4" ht="15.75" customHeight="1">
      <c r="D374" s="61"/>
    </row>
    <row r="375" spans="4:4" ht="15.75" customHeight="1">
      <c r="D375" s="61"/>
    </row>
    <row r="376" spans="4:4" ht="15.75" customHeight="1">
      <c r="D376" s="61"/>
    </row>
    <row r="377" spans="4:4" ht="15.75" customHeight="1">
      <c r="D377" s="61"/>
    </row>
    <row r="378" spans="4:4" ht="15.75" customHeight="1">
      <c r="D378" s="61"/>
    </row>
    <row r="379" spans="4:4" ht="15.75" customHeight="1">
      <c r="D379" s="61"/>
    </row>
    <row r="380" spans="4:4" ht="15.75" customHeight="1">
      <c r="D380" s="61"/>
    </row>
    <row r="381" spans="4:4" ht="15.75" customHeight="1">
      <c r="D381" s="61"/>
    </row>
    <row r="382" spans="4:4" ht="15.75" customHeight="1">
      <c r="D382" s="61"/>
    </row>
    <row r="383" spans="4:4" ht="15.75" customHeight="1">
      <c r="D383" s="61"/>
    </row>
    <row r="384" spans="4:4" ht="15.75" customHeight="1">
      <c r="D384" s="61"/>
    </row>
    <row r="385" spans="4:4" ht="15.75" customHeight="1">
      <c r="D385" s="61"/>
    </row>
    <row r="386" spans="4:4" ht="15.75" customHeight="1">
      <c r="D386" s="61"/>
    </row>
    <row r="387" spans="4:4" ht="15.75" customHeight="1">
      <c r="D387" s="61"/>
    </row>
    <row r="388" spans="4:4" ht="15.75" customHeight="1">
      <c r="D388" s="61"/>
    </row>
    <row r="389" spans="4:4" ht="15.75" customHeight="1">
      <c r="D389" s="61"/>
    </row>
    <row r="390" spans="4:4" ht="15.75" customHeight="1">
      <c r="D390" s="61"/>
    </row>
    <row r="391" spans="4:4" ht="15.75" customHeight="1">
      <c r="D391" s="61"/>
    </row>
    <row r="392" spans="4:4" ht="15.75" customHeight="1">
      <c r="D392" s="61"/>
    </row>
    <row r="393" spans="4:4" ht="15.75" customHeight="1">
      <c r="D393" s="61"/>
    </row>
    <row r="394" spans="4:4" ht="15.75" customHeight="1">
      <c r="D394" s="61"/>
    </row>
    <row r="395" spans="4:4" ht="15.75" customHeight="1">
      <c r="D395" s="61"/>
    </row>
    <row r="396" spans="4:4" ht="15.75" customHeight="1">
      <c r="D396" s="61"/>
    </row>
    <row r="397" spans="4:4" ht="15.75" customHeight="1">
      <c r="D397" s="61"/>
    </row>
    <row r="398" spans="4:4" ht="15.75" customHeight="1">
      <c r="D398" s="61"/>
    </row>
    <row r="399" spans="4:4" ht="15.75" customHeight="1">
      <c r="D399" s="61"/>
    </row>
    <row r="400" spans="4:4" ht="15.75" customHeight="1">
      <c r="D400" s="61"/>
    </row>
    <row r="401" spans="4:4" ht="15.75" customHeight="1">
      <c r="D401" s="61"/>
    </row>
    <row r="402" spans="4:4" ht="15.75" customHeight="1">
      <c r="D402" s="61"/>
    </row>
    <row r="403" spans="4:4" ht="15.75" customHeight="1">
      <c r="D403" s="61"/>
    </row>
    <row r="404" spans="4:4" ht="15.75" customHeight="1">
      <c r="D404" s="61"/>
    </row>
    <row r="405" spans="4:4" ht="15.75" customHeight="1">
      <c r="D405" s="61"/>
    </row>
    <row r="406" spans="4:4" ht="15.75" customHeight="1">
      <c r="D406" s="61"/>
    </row>
    <row r="407" spans="4:4" ht="15.75" customHeight="1">
      <c r="D407" s="61"/>
    </row>
    <row r="408" spans="4:4" ht="15.75" customHeight="1">
      <c r="D408" s="61"/>
    </row>
    <row r="409" spans="4:4" ht="15.75" customHeight="1">
      <c r="D409" s="61"/>
    </row>
    <row r="410" spans="4:4" ht="15.75" customHeight="1">
      <c r="D410" s="61"/>
    </row>
    <row r="411" spans="4:4" ht="15.75" customHeight="1">
      <c r="D411" s="61"/>
    </row>
    <row r="412" spans="4:4" ht="15.75" customHeight="1">
      <c r="D412" s="61"/>
    </row>
    <row r="413" spans="4:4" ht="15.75" customHeight="1">
      <c r="D413" s="61"/>
    </row>
    <row r="414" spans="4:4" ht="15.75" customHeight="1">
      <c r="D414" s="61"/>
    </row>
    <row r="415" spans="4:4" ht="15.75" customHeight="1">
      <c r="D415" s="61"/>
    </row>
    <row r="416" spans="4:4" ht="15.75" customHeight="1">
      <c r="D416" s="61"/>
    </row>
    <row r="417" spans="4:4" ht="15.75" customHeight="1">
      <c r="D417" s="61"/>
    </row>
    <row r="418" spans="4:4" ht="15.75" customHeight="1">
      <c r="D418" s="61"/>
    </row>
    <row r="419" spans="4:4" ht="15.75" customHeight="1">
      <c r="D419" s="61"/>
    </row>
    <row r="420" spans="4:4" ht="15.75" customHeight="1">
      <c r="D420" s="61"/>
    </row>
    <row r="421" spans="4:4" ht="15.75" customHeight="1">
      <c r="D421" s="61"/>
    </row>
    <row r="422" spans="4:4" ht="15.75" customHeight="1">
      <c r="D422" s="61"/>
    </row>
    <row r="423" spans="4:4" ht="15.75" customHeight="1">
      <c r="D423" s="61"/>
    </row>
    <row r="424" spans="4:4" ht="15.75" customHeight="1">
      <c r="D424" s="61"/>
    </row>
    <row r="425" spans="4:4" ht="15.75" customHeight="1">
      <c r="D425" s="61"/>
    </row>
    <row r="426" spans="4:4" ht="15.75" customHeight="1">
      <c r="D426" s="61"/>
    </row>
    <row r="427" spans="4:4" ht="15.75" customHeight="1">
      <c r="D427" s="61"/>
    </row>
    <row r="428" spans="4:4" ht="15.75" customHeight="1">
      <c r="D428" s="61"/>
    </row>
    <row r="429" spans="4:4" ht="15.75" customHeight="1">
      <c r="D429" s="61"/>
    </row>
    <row r="430" spans="4:4" ht="15.75" customHeight="1">
      <c r="D430" s="61"/>
    </row>
    <row r="431" spans="4:4" ht="15.75" customHeight="1">
      <c r="D431" s="61"/>
    </row>
    <row r="432" spans="4:4" ht="15.75" customHeight="1">
      <c r="D432" s="61"/>
    </row>
    <row r="433" spans="4:4" ht="15.75" customHeight="1">
      <c r="D433" s="61"/>
    </row>
    <row r="434" spans="4:4" ht="15.75" customHeight="1">
      <c r="D434" s="61"/>
    </row>
    <row r="435" spans="4:4" ht="15.75" customHeight="1">
      <c r="D435" s="61"/>
    </row>
    <row r="436" spans="4:4" ht="15.75" customHeight="1">
      <c r="D436" s="61"/>
    </row>
    <row r="437" spans="4:4" ht="15.75" customHeight="1">
      <c r="D437" s="61"/>
    </row>
    <row r="438" spans="4:4" ht="15.75" customHeight="1">
      <c r="D438" s="61"/>
    </row>
    <row r="439" spans="4:4" ht="15.75" customHeight="1">
      <c r="D439" s="61"/>
    </row>
    <row r="440" spans="4:4" ht="15.75" customHeight="1">
      <c r="D440" s="61"/>
    </row>
    <row r="441" spans="4:4" ht="15.75" customHeight="1">
      <c r="D441" s="61"/>
    </row>
    <row r="442" spans="4:4" ht="15.75" customHeight="1">
      <c r="D442" s="61"/>
    </row>
    <row r="443" spans="4:4" ht="15.75" customHeight="1">
      <c r="D443" s="61"/>
    </row>
    <row r="444" spans="4:4" ht="15.75" customHeight="1">
      <c r="D444" s="61"/>
    </row>
    <row r="445" spans="4:4" ht="15.75" customHeight="1">
      <c r="D445" s="61"/>
    </row>
    <row r="446" spans="4:4" ht="15.75" customHeight="1">
      <c r="D446" s="61"/>
    </row>
    <row r="447" spans="4:4" ht="15.75" customHeight="1">
      <c r="D447" s="61"/>
    </row>
    <row r="448" spans="4:4" ht="15.75" customHeight="1">
      <c r="D448" s="61"/>
    </row>
    <row r="449" spans="4:4" ht="15.75" customHeight="1">
      <c r="D449" s="61"/>
    </row>
    <row r="450" spans="4:4" ht="15.75" customHeight="1">
      <c r="D450" s="61"/>
    </row>
    <row r="451" spans="4:4" ht="15.75" customHeight="1">
      <c r="D451" s="61"/>
    </row>
    <row r="452" spans="4:4" ht="15.75" customHeight="1">
      <c r="D452" s="61"/>
    </row>
    <row r="453" spans="4:4" ht="15.75" customHeight="1">
      <c r="D453" s="61"/>
    </row>
    <row r="454" spans="4:4" ht="15.75" customHeight="1">
      <c r="D454" s="61"/>
    </row>
    <row r="455" spans="4:4" ht="15.75" customHeight="1">
      <c r="D455" s="61"/>
    </row>
    <row r="456" spans="4:4" ht="15.75" customHeight="1">
      <c r="D456" s="61"/>
    </row>
    <row r="457" spans="4:4" ht="15.75" customHeight="1">
      <c r="D457" s="61"/>
    </row>
    <row r="458" spans="4:4" ht="15.75" customHeight="1">
      <c r="D458" s="61"/>
    </row>
    <row r="459" spans="4:4" ht="15.75" customHeight="1">
      <c r="D459" s="61"/>
    </row>
    <row r="460" spans="4:4" ht="15.75" customHeight="1">
      <c r="D460" s="61"/>
    </row>
    <row r="461" spans="4:4" ht="15.75" customHeight="1">
      <c r="D461" s="61"/>
    </row>
    <row r="462" spans="4:4" ht="15.75" customHeight="1">
      <c r="D462" s="61"/>
    </row>
    <row r="463" spans="4:4" ht="15.75" customHeight="1">
      <c r="D463" s="61"/>
    </row>
    <row r="464" spans="4:4" ht="15.75" customHeight="1">
      <c r="D464" s="61"/>
    </row>
    <row r="465" spans="4:4" ht="15.75" customHeight="1">
      <c r="D465" s="61"/>
    </row>
    <row r="466" spans="4:4" ht="15.75" customHeight="1">
      <c r="D466" s="61"/>
    </row>
    <row r="467" spans="4:4" ht="15.75" customHeight="1">
      <c r="D467" s="61"/>
    </row>
    <row r="468" spans="4:4" ht="15.75" customHeight="1">
      <c r="D468" s="61"/>
    </row>
    <row r="469" spans="4:4" ht="15.75" customHeight="1">
      <c r="D469" s="61"/>
    </row>
    <row r="470" spans="4:4" ht="15.75" customHeight="1">
      <c r="D470" s="61"/>
    </row>
    <row r="471" spans="4:4" ht="15.75" customHeight="1">
      <c r="D471" s="61"/>
    </row>
    <row r="472" spans="4:4" ht="15.75" customHeight="1">
      <c r="D472" s="61"/>
    </row>
    <row r="473" spans="4:4" ht="15.75" customHeight="1">
      <c r="D473" s="61"/>
    </row>
    <row r="474" spans="4:4" ht="15.75" customHeight="1">
      <c r="D474" s="61"/>
    </row>
    <row r="475" spans="4:4" ht="15.75" customHeight="1">
      <c r="D475" s="61"/>
    </row>
    <row r="476" spans="4:4" ht="15.75" customHeight="1">
      <c r="D476" s="61"/>
    </row>
    <row r="477" spans="4:4" ht="15.75" customHeight="1">
      <c r="D477" s="61"/>
    </row>
    <row r="478" spans="4:4" ht="15.75" customHeight="1">
      <c r="D478" s="61"/>
    </row>
    <row r="479" spans="4:4" ht="15.75" customHeight="1">
      <c r="D479" s="61"/>
    </row>
    <row r="480" spans="4:4" ht="15.75" customHeight="1">
      <c r="D480" s="61"/>
    </row>
    <row r="481" spans="4:4" ht="15.75" customHeight="1">
      <c r="D481" s="61"/>
    </row>
    <row r="482" spans="4:4" ht="15.75" customHeight="1">
      <c r="D482" s="61"/>
    </row>
    <row r="483" spans="4:4" ht="15.75" customHeight="1">
      <c r="D483" s="61"/>
    </row>
    <row r="484" spans="4:4" ht="15.75" customHeight="1">
      <c r="D484" s="61"/>
    </row>
    <row r="485" spans="4:4" ht="15.75" customHeight="1">
      <c r="D485" s="61"/>
    </row>
    <row r="486" spans="4:4" ht="15.75" customHeight="1">
      <c r="D486" s="61"/>
    </row>
    <row r="487" spans="4:4" ht="15.75" customHeight="1">
      <c r="D487" s="61"/>
    </row>
    <row r="488" spans="4:4" ht="15.75" customHeight="1">
      <c r="D488" s="61"/>
    </row>
    <row r="489" spans="4:4" ht="15.75" customHeight="1">
      <c r="D489" s="61"/>
    </row>
    <row r="490" spans="4:4" ht="15.75" customHeight="1">
      <c r="D490" s="61"/>
    </row>
    <row r="491" spans="4:4" ht="15.75" customHeight="1">
      <c r="D491" s="61"/>
    </row>
    <row r="492" spans="4:4" ht="15.75" customHeight="1">
      <c r="D492" s="61"/>
    </row>
    <row r="493" spans="4:4" ht="15.75" customHeight="1">
      <c r="D493" s="61"/>
    </row>
    <row r="494" spans="4:4" ht="15.75" customHeight="1">
      <c r="D494" s="61"/>
    </row>
    <row r="495" spans="4:4" ht="15.75" customHeight="1">
      <c r="D495" s="61"/>
    </row>
    <row r="496" spans="4:4" ht="15.75" customHeight="1">
      <c r="D496" s="61"/>
    </row>
    <row r="497" spans="4:4" ht="15.75" customHeight="1">
      <c r="D497" s="61"/>
    </row>
    <row r="498" spans="4:4" ht="15.75" customHeight="1">
      <c r="D498" s="61"/>
    </row>
    <row r="499" spans="4:4" ht="15.75" customHeight="1">
      <c r="D499" s="61"/>
    </row>
    <row r="500" spans="4:4" ht="15.75" customHeight="1">
      <c r="D500" s="61"/>
    </row>
    <row r="501" spans="4:4" ht="15.75" customHeight="1">
      <c r="D501" s="61"/>
    </row>
    <row r="502" spans="4:4" ht="15.75" customHeight="1">
      <c r="D502" s="61"/>
    </row>
    <row r="503" spans="4:4" ht="15.75" customHeight="1">
      <c r="D503" s="61"/>
    </row>
    <row r="504" spans="4:4" ht="15.75" customHeight="1">
      <c r="D504" s="61"/>
    </row>
    <row r="505" spans="4:4" ht="15.75" customHeight="1">
      <c r="D505" s="61"/>
    </row>
    <row r="506" spans="4:4" ht="15.75" customHeight="1">
      <c r="D506" s="61"/>
    </row>
    <row r="507" spans="4:4" ht="15.75" customHeight="1">
      <c r="D507" s="61"/>
    </row>
    <row r="508" spans="4:4" ht="15.75" customHeight="1">
      <c r="D508" s="61"/>
    </row>
    <row r="509" spans="4:4" ht="15.75" customHeight="1">
      <c r="D509" s="61"/>
    </row>
    <row r="510" spans="4:4" ht="15.75" customHeight="1">
      <c r="D510" s="61"/>
    </row>
    <row r="511" spans="4:4" ht="15.75" customHeight="1">
      <c r="D511" s="61"/>
    </row>
    <row r="512" spans="4:4" ht="15.75" customHeight="1">
      <c r="D512" s="61"/>
    </row>
    <row r="513" spans="4:4" ht="15.75" customHeight="1">
      <c r="D513" s="61"/>
    </row>
    <row r="514" spans="4:4" ht="15.75" customHeight="1">
      <c r="D514" s="61"/>
    </row>
    <row r="515" spans="4:4" ht="15.75" customHeight="1">
      <c r="D515" s="61"/>
    </row>
    <row r="516" spans="4:4" ht="15.75" customHeight="1">
      <c r="D516" s="61"/>
    </row>
    <row r="517" spans="4:4" ht="15.75" customHeight="1">
      <c r="D517" s="61"/>
    </row>
    <row r="518" spans="4:4" ht="15.75" customHeight="1">
      <c r="D518" s="61"/>
    </row>
    <row r="519" spans="4:4" ht="15.75" customHeight="1">
      <c r="D519" s="61"/>
    </row>
    <row r="520" spans="4:4" ht="15.75" customHeight="1">
      <c r="D520" s="61"/>
    </row>
    <row r="521" spans="4:4" ht="15.75" customHeight="1">
      <c r="D521" s="61"/>
    </row>
    <row r="522" spans="4:4" ht="15.75" customHeight="1">
      <c r="D522" s="61"/>
    </row>
    <row r="523" spans="4:4" ht="15.75" customHeight="1">
      <c r="D523" s="61"/>
    </row>
    <row r="524" spans="4:4" ht="15.75" customHeight="1">
      <c r="D524" s="61"/>
    </row>
    <row r="525" spans="4:4" ht="15.75" customHeight="1">
      <c r="D525" s="61"/>
    </row>
    <row r="526" spans="4:4" ht="15.75" customHeight="1">
      <c r="D526" s="61"/>
    </row>
    <row r="527" spans="4:4" ht="15.75" customHeight="1">
      <c r="D527" s="61"/>
    </row>
    <row r="528" spans="4:4" ht="15.75" customHeight="1">
      <c r="D528" s="61"/>
    </row>
    <row r="529" spans="4:4" ht="15.75" customHeight="1">
      <c r="D529" s="61"/>
    </row>
    <row r="530" spans="4:4" ht="15.75" customHeight="1">
      <c r="D530" s="61"/>
    </row>
    <row r="531" spans="4:4" ht="15.75" customHeight="1">
      <c r="D531" s="61"/>
    </row>
    <row r="532" spans="4:4" ht="15.75" customHeight="1">
      <c r="D532" s="61"/>
    </row>
    <row r="533" spans="4:4" ht="15.75" customHeight="1">
      <c r="D533" s="61"/>
    </row>
    <row r="534" spans="4:4" ht="15.75" customHeight="1">
      <c r="D534" s="61"/>
    </row>
    <row r="535" spans="4:4" ht="15.75" customHeight="1">
      <c r="D535" s="61"/>
    </row>
    <row r="536" spans="4:4" ht="15.75" customHeight="1">
      <c r="D536" s="61"/>
    </row>
    <row r="537" spans="4:4" ht="15.75" customHeight="1">
      <c r="D537" s="61"/>
    </row>
    <row r="538" spans="4:4" ht="15.75" customHeight="1">
      <c r="D538" s="61"/>
    </row>
    <row r="539" spans="4:4" ht="15.75" customHeight="1">
      <c r="D539" s="61"/>
    </row>
    <row r="540" spans="4:4" ht="15.75" customHeight="1">
      <c r="D540" s="61"/>
    </row>
    <row r="541" spans="4:4" ht="15.75" customHeight="1">
      <c r="D541" s="61"/>
    </row>
    <row r="542" spans="4:4" ht="15.75" customHeight="1">
      <c r="D542" s="61"/>
    </row>
    <row r="543" spans="4:4" ht="15.75" customHeight="1">
      <c r="D543" s="61"/>
    </row>
    <row r="544" spans="4:4" ht="15.75" customHeight="1">
      <c r="D544" s="61"/>
    </row>
    <row r="545" spans="4:4" ht="15.75" customHeight="1">
      <c r="D545" s="61"/>
    </row>
    <row r="546" spans="4:4" ht="15.75" customHeight="1">
      <c r="D546" s="61"/>
    </row>
    <row r="547" spans="4:4" ht="15.75" customHeight="1">
      <c r="D547" s="61"/>
    </row>
    <row r="548" spans="4:4" ht="15.75" customHeight="1">
      <c r="D548" s="61"/>
    </row>
    <row r="549" spans="4:4" ht="15.75" customHeight="1">
      <c r="D549" s="61"/>
    </row>
    <row r="550" spans="4:4" ht="15.75" customHeight="1">
      <c r="D550" s="61"/>
    </row>
    <row r="551" spans="4:4" ht="15.75" customHeight="1">
      <c r="D551" s="61"/>
    </row>
    <row r="552" spans="4:4" ht="15.75" customHeight="1">
      <c r="D552" s="61"/>
    </row>
    <row r="553" spans="4:4" ht="15.75" customHeight="1">
      <c r="D553" s="61"/>
    </row>
    <row r="554" spans="4:4" ht="15.75" customHeight="1">
      <c r="D554" s="61"/>
    </row>
    <row r="555" spans="4:4" ht="15.75" customHeight="1">
      <c r="D555" s="61"/>
    </row>
    <row r="556" spans="4:4" ht="15.75" customHeight="1">
      <c r="D556" s="61"/>
    </row>
    <row r="557" spans="4:4" ht="15.75" customHeight="1">
      <c r="D557" s="61"/>
    </row>
    <row r="558" spans="4:4" ht="15.75" customHeight="1">
      <c r="D558" s="61"/>
    </row>
    <row r="559" spans="4:4" ht="15.75" customHeight="1">
      <c r="D559" s="61"/>
    </row>
    <row r="560" spans="4:4" ht="15.75" customHeight="1">
      <c r="D560" s="61"/>
    </row>
    <row r="561" spans="4:4" ht="15.75" customHeight="1">
      <c r="D561" s="61"/>
    </row>
    <row r="562" spans="4:4" ht="15.75" customHeight="1">
      <c r="D562" s="61"/>
    </row>
    <row r="563" spans="4:4" ht="15.75" customHeight="1">
      <c r="D563" s="61"/>
    </row>
    <row r="564" spans="4:4" ht="15.75" customHeight="1">
      <c r="D564" s="61"/>
    </row>
    <row r="565" spans="4:4" ht="15.75" customHeight="1">
      <c r="D565" s="61"/>
    </row>
    <row r="566" spans="4:4" ht="15.75" customHeight="1">
      <c r="D566" s="61"/>
    </row>
    <row r="567" spans="4:4" ht="15.75" customHeight="1">
      <c r="D567" s="61"/>
    </row>
    <row r="568" spans="4:4" ht="15.75" customHeight="1">
      <c r="D568" s="61"/>
    </row>
    <row r="569" spans="4:4" ht="15.75" customHeight="1">
      <c r="D569" s="61"/>
    </row>
    <row r="570" spans="4:4" ht="15.75" customHeight="1">
      <c r="D570" s="61"/>
    </row>
    <row r="571" spans="4:4" ht="15.75" customHeight="1">
      <c r="D571" s="61"/>
    </row>
    <row r="572" spans="4:4" ht="15.75" customHeight="1">
      <c r="D572" s="61"/>
    </row>
    <row r="573" spans="4:4" ht="15.75" customHeight="1">
      <c r="D573" s="61"/>
    </row>
    <row r="574" spans="4:4" ht="15.75" customHeight="1">
      <c r="D574" s="61"/>
    </row>
    <row r="575" spans="4:4" ht="15.75" customHeight="1">
      <c r="D575" s="61"/>
    </row>
    <row r="576" spans="4:4" ht="15.75" customHeight="1">
      <c r="D576" s="61"/>
    </row>
    <row r="577" spans="4:4" ht="15.75" customHeight="1">
      <c r="D577" s="61"/>
    </row>
    <row r="578" spans="4:4" ht="15.75" customHeight="1">
      <c r="D578" s="61"/>
    </row>
    <row r="579" spans="4:4" ht="15.75" customHeight="1">
      <c r="D579" s="61"/>
    </row>
    <row r="580" spans="4:4" ht="15.75" customHeight="1">
      <c r="D580" s="61"/>
    </row>
    <row r="581" spans="4:4" ht="15.75" customHeight="1">
      <c r="D581" s="61"/>
    </row>
    <row r="582" spans="4:4" ht="15.75" customHeight="1">
      <c r="D582" s="61"/>
    </row>
    <row r="583" spans="4:4" ht="15.75" customHeight="1">
      <c r="D583" s="61"/>
    </row>
    <row r="584" spans="4:4" ht="15.75" customHeight="1">
      <c r="D584" s="61"/>
    </row>
    <row r="585" spans="4:4" ht="15.75" customHeight="1">
      <c r="D585" s="61"/>
    </row>
    <row r="586" spans="4:4" ht="15.75" customHeight="1">
      <c r="D586" s="61"/>
    </row>
    <row r="587" spans="4:4" ht="15.75" customHeight="1">
      <c r="D587" s="61"/>
    </row>
    <row r="588" spans="4:4" ht="15.75" customHeight="1">
      <c r="D588" s="61"/>
    </row>
    <row r="589" spans="4:4" ht="15.75" customHeight="1">
      <c r="D589" s="61"/>
    </row>
    <row r="590" spans="4:4" ht="15.75" customHeight="1">
      <c r="D590" s="61"/>
    </row>
    <row r="591" spans="4:4" ht="15.75" customHeight="1">
      <c r="D591" s="61"/>
    </row>
    <row r="592" spans="4:4" ht="15.75" customHeight="1">
      <c r="D592" s="61"/>
    </row>
    <row r="593" spans="4:4" ht="15.75" customHeight="1">
      <c r="D593" s="61"/>
    </row>
    <row r="594" spans="4:4" ht="15.75" customHeight="1">
      <c r="D594" s="61"/>
    </row>
    <row r="595" spans="4:4" ht="15.75" customHeight="1">
      <c r="D595" s="61"/>
    </row>
    <row r="596" spans="4:4" ht="15.75" customHeight="1">
      <c r="D596" s="61"/>
    </row>
    <row r="597" spans="4:4" ht="15.75" customHeight="1">
      <c r="D597" s="61"/>
    </row>
    <row r="598" spans="4:4" ht="15.75" customHeight="1">
      <c r="D598" s="61"/>
    </row>
    <row r="599" spans="4:4" ht="15.75" customHeight="1">
      <c r="D599" s="61"/>
    </row>
    <row r="600" spans="4:4" ht="15.75" customHeight="1">
      <c r="D600" s="61"/>
    </row>
    <row r="601" spans="4:4" ht="15.75" customHeight="1">
      <c r="D601" s="61"/>
    </row>
    <row r="602" spans="4:4" ht="15.75" customHeight="1">
      <c r="D602" s="61"/>
    </row>
    <row r="603" spans="4:4" ht="15.75" customHeight="1">
      <c r="D603" s="61"/>
    </row>
    <row r="604" spans="4:4" ht="15.75" customHeight="1">
      <c r="D604" s="61"/>
    </row>
    <row r="605" spans="4:4" ht="15.75" customHeight="1">
      <c r="D605" s="61"/>
    </row>
    <row r="606" spans="4:4" ht="15.75" customHeight="1">
      <c r="D606" s="61"/>
    </row>
    <row r="607" spans="4:4" ht="15.75" customHeight="1">
      <c r="D607" s="61"/>
    </row>
    <row r="608" spans="4:4" ht="15.75" customHeight="1">
      <c r="D608" s="61"/>
    </row>
    <row r="609" spans="4:4" ht="15.75" customHeight="1">
      <c r="D609" s="61"/>
    </row>
    <row r="610" spans="4:4" ht="15.75" customHeight="1">
      <c r="D610" s="61"/>
    </row>
    <row r="611" spans="4:4" ht="15.75" customHeight="1">
      <c r="D611" s="61"/>
    </row>
    <row r="612" spans="4:4" ht="15.75" customHeight="1">
      <c r="D612" s="61"/>
    </row>
    <row r="613" spans="4:4" ht="15.75" customHeight="1">
      <c r="D613" s="61"/>
    </row>
    <row r="614" spans="4:4" ht="15.75" customHeight="1">
      <c r="D614" s="61"/>
    </row>
    <row r="615" spans="4:4" ht="15.75" customHeight="1">
      <c r="D615" s="61"/>
    </row>
    <row r="616" spans="4:4" ht="15.75" customHeight="1">
      <c r="D616" s="61"/>
    </row>
    <row r="617" spans="4:4" ht="15.75" customHeight="1">
      <c r="D617" s="61"/>
    </row>
    <row r="618" spans="4:4" ht="15.75" customHeight="1">
      <c r="D618" s="61"/>
    </row>
    <row r="619" spans="4:4" ht="15.75" customHeight="1">
      <c r="D619" s="61"/>
    </row>
    <row r="620" spans="4:4" ht="15.75" customHeight="1">
      <c r="D620" s="61"/>
    </row>
    <row r="621" spans="4:4" ht="15.75" customHeight="1">
      <c r="D621" s="61"/>
    </row>
    <row r="622" spans="4:4" ht="15.75" customHeight="1">
      <c r="D622" s="61"/>
    </row>
    <row r="623" spans="4:4" ht="15.75" customHeight="1">
      <c r="D623" s="61"/>
    </row>
    <row r="624" spans="4:4" ht="15.75" customHeight="1">
      <c r="D624" s="61"/>
    </row>
    <row r="625" spans="4:4" ht="15.75" customHeight="1">
      <c r="D625" s="61"/>
    </row>
    <row r="626" spans="4:4" ht="15.75" customHeight="1">
      <c r="D626" s="61"/>
    </row>
    <row r="627" spans="4:4" ht="15.75" customHeight="1">
      <c r="D627" s="61"/>
    </row>
    <row r="628" spans="4:4" ht="15.75" customHeight="1">
      <c r="D628" s="61"/>
    </row>
    <row r="629" spans="4:4" ht="15.75" customHeight="1">
      <c r="D629" s="61"/>
    </row>
    <row r="630" spans="4:4" ht="15.75" customHeight="1">
      <c r="D630" s="61"/>
    </row>
    <row r="631" spans="4:4" ht="15.75" customHeight="1">
      <c r="D631" s="61"/>
    </row>
    <row r="632" spans="4:4" ht="15.75" customHeight="1">
      <c r="D632" s="61"/>
    </row>
    <row r="633" spans="4:4" ht="15.75" customHeight="1">
      <c r="D633" s="61"/>
    </row>
    <row r="634" spans="4:4" ht="15.75" customHeight="1">
      <c r="D634" s="61"/>
    </row>
    <row r="635" spans="4:4" ht="15.75" customHeight="1">
      <c r="D635" s="61"/>
    </row>
    <row r="636" spans="4:4" ht="15.75" customHeight="1">
      <c r="D636" s="61"/>
    </row>
    <row r="637" spans="4:4" ht="15.75" customHeight="1">
      <c r="D637" s="61"/>
    </row>
    <row r="638" spans="4:4" ht="15.75" customHeight="1">
      <c r="D638" s="61"/>
    </row>
    <row r="639" spans="4:4" ht="15.75" customHeight="1">
      <c r="D639" s="61"/>
    </row>
    <row r="640" spans="4:4" ht="15.75" customHeight="1">
      <c r="D640" s="61"/>
    </row>
    <row r="641" spans="4:4" ht="15.75" customHeight="1">
      <c r="D641" s="61"/>
    </row>
    <row r="642" spans="4:4" ht="15.75" customHeight="1">
      <c r="D642" s="61"/>
    </row>
    <row r="643" spans="4:4" ht="15.75" customHeight="1">
      <c r="D643" s="61"/>
    </row>
    <row r="644" spans="4:4" ht="15.75" customHeight="1">
      <c r="D644" s="61"/>
    </row>
    <row r="645" spans="4:4" ht="15.75" customHeight="1">
      <c r="D645" s="61"/>
    </row>
    <row r="646" spans="4:4" ht="15.75" customHeight="1">
      <c r="D646" s="61"/>
    </row>
    <row r="647" spans="4:4" ht="15.75" customHeight="1">
      <c r="D647" s="61"/>
    </row>
    <row r="648" spans="4:4" ht="15.75" customHeight="1">
      <c r="D648" s="61"/>
    </row>
    <row r="649" spans="4:4" ht="15.75" customHeight="1">
      <c r="D649" s="61"/>
    </row>
    <row r="650" spans="4:4" ht="15.75" customHeight="1">
      <c r="D650" s="61"/>
    </row>
    <row r="651" spans="4:4" ht="15.75" customHeight="1">
      <c r="D651" s="61"/>
    </row>
    <row r="652" spans="4:4" ht="15.75" customHeight="1">
      <c r="D652" s="61"/>
    </row>
    <row r="653" spans="4:4" ht="15.75" customHeight="1">
      <c r="D653" s="61"/>
    </row>
    <row r="654" spans="4:4" ht="15.75" customHeight="1">
      <c r="D654" s="61"/>
    </row>
    <row r="655" spans="4:4" ht="15.75" customHeight="1">
      <c r="D655" s="61"/>
    </row>
    <row r="656" spans="4:4" ht="15.75" customHeight="1">
      <c r="D656" s="61"/>
    </row>
    <row r="657" spans="4:4" ht="15.75" customHeight="1">
      <c r="D657" s="61"/>
    </row>
    <row r="658" spans="4:4" ht="15.75" customHeight="1">
      <c r="D658" s="61"/>
    </row>
    <row r="659" spans="4:4" ht="15.75" customHeight="1">
      <c r="D659" s="61"/>
    </row>
    <row r="660" spans="4:4" ht="15.75" customHeight="1">
      <c r="D660" s="61"/>
    </row>
    <row r="661" spans="4:4" ht="15.75" customHeight="1">
      <c r="D661" s="61"/>
    </row>
    <row r="662" spans="4:4" ht="15.75" customHeight="1">
      <c r="D662" s="61"/>
    </row>
    <row r="663" spans="4:4" ht="15.75" customHeight="1">
      <c r="D663" s="61"/>
    </row>
    <row r="664" spans="4:4" ht="15.75" customHeight="1">
      <c r="D664" s="61"/>
    </row>
    <row r="665" spans="4:4" ht="15.75" customHeight="1">
      <c r="D665" s="61"/>
    </row>
    <row r="666" spans="4:4" ht="15.75" customHeight="1">
      <c r="D666" s="61"/>
    </row>
    <row r="667" spans="4:4" ht="15.75" customHeight="1">
      <c r="D667" s="61"/>
    </row>
    <row r="668" spans="4:4" ht="15.75" customHeight="1">
      <c r="D668" s="61"/>
    </row>
    <row r="669" spans="4:4" ht="15.75" customHeight="1">
      <c r="D669" s="61"/>
    </row>
    <row r="670" spans="4:4" ht="15.75" customHeight="1">
      <c r="D670" s="61"/>
    </row>
    <row r="671" spans="4:4" ht="15.75" customHeight="1">
      <c r="D671" s="61"/>
    </row>
    <row r="672" spans="4:4" ht="15.75" customHeight="1">
      <c r="D672" s="61"/>
    </row>
    <row r="673" spans="4:4" ht="15.75" customHeight="1">
      <c r="D673" s="61"/>
    </row>
    <row r="674" spans="4:4" ht="15.75" customHeight="1">
      <c r="D674" s="61"/>
    </row>
    <row r="675" spans="4:4" ht="15.75" customHeight="1">
      <c r="D675" s="61"/>
    </row>
    <row r="676" spans="4:4" ht="15.75" customHeight="1">
      <c r="D676" s="61"/>
    </row>
    <row r="677" spans="4:4" ht="15.75" customHeight="1">
      <c r="D677" s="61"/>
    </row>
    <row r="678" spans="4:4" ht="15.75" customHeight="1">
      <c r="D678" s="61"/>
    </row>
    <row r="679" spans="4:4" ht="15.75" customHeight="1">
      <c r="D679" s="61"/>
    </row>
    <row r="680" spans="4:4" ht="15.75" customHeight="1">
      <c r="D680" s="61"/>
    </row>
    <row r="681" spans="4:4" ht="15.75" customHeight="1">
      <c r="D681" s="61"/>
    </row>
    <row r="682" spans="4:4" ht="15.75" customHeight="1">
      <c r="D682" s="61"/>
    </row>
    <row r="683" spans="4:4" ht="15.75" customHeight="1">
      <c r="D683" s="61"/>
    </row>
    <row r="684" spans="4:4" ht="15.75" customHeight="1">
      <c r="D684" s="61"/>
    </row>
    <row r="685" spans="4:4" ht="15.75" customHeight="1">
      <c r="D685" s="61"/>
    </row>
    <row r="686" spans="4:4" ht="15.75" customHeight="1">
      <c r="D686" s="61"/>
    </row>
    <row r="687" spans="4:4" ht="15.75" customHeight="1">
      <c r="D687" s="61"/>
    </row>
    <row r="688" spans="4:4" ht="15.75" customHeight="1">
      <c r="D688" s="61"/>
    </row>
    <row r="689" spans="4:4" ht="15.75" customHeight="1">
      <c r="D689" s="61"/>
    </row>
    <row r="690" spans="4:4" ht="15.75" customHeight="1">
      <c r="D690" s="61"/>
    </row>
    <row r="691" spans="4:4" ht="15.75" customHeight="1">
      <c r="D691" s="61"/>
    </row>
    <row r="692" spans="4:4" ht="15.75" customHeight="1">
      <c r="D692" s="61"/>
    </row>
    <row r="693" spans="4:4" ht="15.75" customHeight="1">
      <c r="D693" s="61"/>
    </row>
    <row r="694" spans="4:4" ht="15.75" customHeight="1">
      <c r="D694" s="61"/>
    </row>
    <row r="695" spans="4:4" ht="15.75" customHeight="1">
      <c r="D695" s="61"/>
    </row>
    <row r="696" spans="4:4" ht="15.75" customHeight="1">
      <c r="D696" s="61"/>
    </row>
    <row r="697" spans="4:4" ht="15.75" customHeight="1">
      <c r="D697" s="61"/>
    </row>
    <row r="698" spans="4:4" ht="15.75" customHeight="1">
      <c r="D698" s="61"/>
    </row>
    <row r="699" spans="4:4" ht="15.75" customHeight="1">
      <c r="D699" s="61"/>
    </row>
    <row r="700" spans="4:4" ht="15.75" customHeight="1">
      <c r="D700" s="61"/>
    </row>
    <row r="701" spans="4:4" ht="15.75" customHeight="1">
      <c r="D701" s="61"/>
    </row>
    <row r="702" spans="4:4" ht="15.75" customHeight="1">
      <c r="D702" s="61"/>
    </row>
    <row r="703" spans="4:4" ht="15.75" customHeight="1">
      <c r="D703" s="61"/>
    </row>
    <row r="704" spans="4:4" ht="15.75" customHeight="1">
      <c r="D704" s="61"/>
    </row>
    <row r="705" spans="4:4" ht="15.75" customHeight="1">
      <c r="D705" s="61"/>
    </row>
    <row r="706" spans="4:4" ht="15.75" customHeight="1">
      <c r="D706" s="61"/>
    </row>
    <row r="707" spans="4:4" ht="15.75" customHeight="1">
      <c r="D707" s="61"/>
    </row>
    <row r="708" spans="4:4" ht="15.75" customHeight="1">
      <c r="D708" s="61"/>
    </row>
    <row r="709" spans="4:4" ht="15.75" customHeight="1">
      <c r="D709" s="61"/>
    </row>
    <row r="710" spans="4:4" ht="15.75" customHeight="1">
      <c r="D710" s="61"/>
    </row>
    <row r="711" spans="4:4" ht="15.75" customHeight="1">
      <c r="D711" s="61"/>
    </row>
    <row r="712" spans="4:4" ht="15.75" customHeight="1">
      <c r="D712" s="61"/>
    </row>
    <row r="713" spans="4:4" ht="15.75" customHeight="1">
      <c r="D713" s="61"/>
    </row>
    <row r="714" spans="4:4" ht="15.75" customHeight="1">
      <c r="D714" s="61"/>
    </row>
    <row r="715" spans="4:4" ht="15.75" customHeight="1">
      <c r="D715" s="61"/>
    </row>
    <row r="716" spans="4:4" ht="15.75" customHeight="1">
      <c r="D716" s="61"/>
    </row>
    <row r="717" spans="4:4" ht="15.75" customHeight="1">
      <c r="D717" s="61"/>
    </row>
    <row r="718" spans="4:4" ht="15.75" customHeight="1">
      <c r="D718" s="61"/>
    </row>
    <row r="719" spans="4:4" ht="15.75" customHeight="1">
      <c r="D719" s="61"/>
    </row>
    <row r="720" spans="4:4" ht="15.75" customHeight="1">
      <c r="D720" s="61"/>
    </row>
    <row r="721" spans="4:4" ht="15.75" customHeight="1">
      <c r="D721" s="61"/>
    </row>
    <row r="722" spans="4:4" ht="15.75" customHeight="1">
      <c r="D722" s="61"/>
    </row>
    <row r="723" spans="4:4" ht="15.75" customHeight="1">
      <c r="D723" s="61"/>
    </row>
    <row r="724" spans="4:4" ht="15.75" customHeight="1">
      <c r="D724" s="61"/>
    </row>
    <row r="725" spans="4:4" ht="15.75" customHeight="1">
      <c r="D725" s="61"/>
    </row>
    <row r="726" spans="4:4" ht="15.75" customHeight="1">
      <c r="D726" s="61"/>
    </row>
    <row r="727" spans="4:4" ht="15.75" customHeight="1">
      <c r="D727" s="61"/>
    </row>
    <row r="728" spans="4:4" ht="15.75" customHeight="1">
      <c r="D728" s="61"/>
    </row>
    <row r="729" spans="4:4" ht="15.75" customHeight="1">
      <c r="D729" s="61"/>
    </row>
    <row r="730" spans="4:4" ht="15.75" customHeight="1">
      <c r="D730" s="61"/>
    </row>
    <row r="731" spans="4:4" ht="15.75" customHeight="1">
      <c r="D731" s="61"/>
    </row>
    <row r="732" spans="4:4" ht="15.75" customHeight="1">
      <c r="D732" s="61"/>
    </row>
    <row r="733" spans="4:4" ht="15.75" customHeight="1">
      <c r="D733" s="61"/>
    </row>
    <row r="734" spans="4:4" ht="15.75" customHeight="1">
      <c r="D734" s="61"/>
    </row>
    <row r="735" spans="4:4" ht="15.75" customHeight="1">
      <c r="D735" s="61"/>
    </row>
    <row r="736" spans="4:4" ht="15.75" customHeight="1">
      <c r="D736" s="61"/>
    </row>
    <row r="737" spans="4:4" ht="15.75" customHeight="1">
      <c r="D737" s="61"/>
    </row>
    <row r="738" spans="4:4" ht="15.75" customHeight="1">
      <c r="D738" s="61"/>
    </row>
    <row r="739" spans="4:4" ht="15.75" customHeight="1">
      <c r="D739" s="61"/>
    </row>
    <row r="740" spans="4:4" ht="15.75" customHeight="1">
      <c r="D740" s="61"/>
    </row>
    <row r="741" spans="4:4" ht="15.75" customHeight="1">
      <c r="D741" s="61"/>
    </row>
    <row r="742" spans="4:4" ht="15.75" customHeight="1">
      <c r="D742" s="61"/>
    </row>
    <row r="743" spans="4:4" ht="15.75" customHeight="1">
      <c r="D743" s="61"/>
    </row>
    <row r="744" spans="4:4" ht="15.75" customHeight="1">
      <c r="D744" s="61"/>
    </row>
    <row r="745" spans="4:4" ht="15.75" customHeight="1">
      <c r="D745" s="61"/>
    </row>
    <row r="746" spans="4:4" ht="15.75" customHeight="1">
      <c r="D746" s="61"/>
    </row>
    <row r="747" spans="4:4" ht="15.75" customHeight="1">
      <c r="D747" s="61"/>
    </row>
    <row r="748" spans="4:4" ht="15.75" customHeight="1">
      <c r="D748" s="61"/>
    </row>
    <row r="749" spans="4:4" ht="15.75" customHeight="1">
      <c r="D749" s="61"/>
    </row>
    <row r="750" spans="4:4" ht="15.75" customHeight="1">
      <c r="D750" s="61"/>
    </row>
    <row r="751" spans="4:4" ht="15.75" customHeight="1">
      <c r="D751" s="61"/>
    </row>
    <row r="752" spans="4:4" ht="15.75" customHeight="1">
      <c r="D752" s="61"/>
    </row>
    <row r="753" spans="4:4" ht="15.75" customHeight="1">
      <c r="D753" s="61"/>
    </row>
    <row r="754" spans="4:4" ht="15.75" customHeight="1">
      <c r="D754" s="61"/>
    </row>
    <row r="755" spans="4:4" ht="15.75" customHeight="1">
      <c r="D755" s="61"/>
    </row>
    <row r="756" spans="4:4" ht="15.75" customHeight="1">
      <c r="D756" s="61"/>
    </row>
    <row r="757" spans="4:4" ht="15.75" customHeight="1">
      <c r="D757" s="61"/>
    </row>
    <row r="758" spans="4:4" ht="15.75" customHeight="1">
      <c r="D758" s="61"/>
    </row>
    <row r="759" spans="4:4" ht="15.75" customHeight="1">
      <c r="D759" s="61"/>
    </row>
    <row r="760" spans="4:4" ht="15.75" customHeight="1">
      <c r="D760" s="61"/>
    </row>
    <row r="761" spans="4:4" ht="15.75" customHeight="1">
      <c r="D761" s="61"/>
    </row>
    <row r="762" spans="4:4" ht="15.75" customHeight="1">
      <c r="D762" s="61"/>
    </row>
    <row r="763" spans="4:4" ht="15.75" customHeight="1">
      <c r="D763" s="61"/>
    </row>
    <row r="764" spans="4:4" ht="15.75" customHeight="1">
      <c r="D764" s="61"/>
    </row>
    <row r="765" spans="4:4" ht="15.75" customHeight="1">
      <c r="D765" s="61"/>
    </row>
    <row r="766" spans="4:4" ht="15.75" customHeight="1">
      <c r="D766" s="61"/>
    </row>
    <row r="767" spans="4:4" ht="15.75" customHeight="1">
      <c r="D767" s="61"/>
    </row>
    <row r="768" spans="4:4" ht="15.75" customHeight="1">
      <c r="D768" s="61"/>
    </row>
    <row r="769" spans="4:4" ht="15.75" customHeight="1">
      <c r="D769" s="61"/>
    </row>
    <row r="770" spans="4:4" ht="15.75" customHeight="1">
      <c r="D770" s="61"/>
    </row>
    <row r="771" spans="4:4" ht="15.75" customHeight="1">
      <c r="D771" s="61"/>
    </row>
    <row r="772" spans="4:4" ht="15.75" customHeight="1">
      <c r="D772" s="61"/>
    </row>
    <row r="773" spans="4:4" ht="15.75" customHeight="1">
      <c r="D773" s="61"/>
    </row>
    <row r="774" spans="4:4" ht="15.75" customHeight="1">
      <c r="D774" s="61"/>
    </row>
    <row r="775" spans="4:4" ht="15.75" customHeight="1">
      <c r="D775" s="61"/>
    </row>
    <row r="776" spans="4:4" ht="15.75" customHeight="1">
      <c r="D776" s="61"/>
    </row>
    <row r="777" spans="4:4" ht="15.75" customHeight="1">
      <c r="D777" s="61"/>
    </row>
    <row r="778" spans="4:4" ht="15.75" customHeight="1">
      <c r="D778" s="61"/>
    </row>
    <row r="779" spans="4:4" ht="15.75" customHeight="1">
      <c r="D779" s="61"/>
    </row>
    <row r="780" spans="4:4" ht="15.75" customHeight="1">
      <c r="D780" s="61"/>
    </row>
    <row r="781" spans="4:4" ht="15.75" customHeight="1">
      <c r="D781" s="61"/>
    </row>
    <row r="782" spans="4:4" ht="15.75" customHeight="1">
      <c r="D782" s="61"/>
    </row>
    <row r="783" spans="4:4" ht="15.75" customHeight="1">
      <c r="D783" s="61"/>
    </row>
    <row r="784" spans="4:4" ht="15.75" customHeight="1">
      <c r="D784" s="61"/>
    </row>
    <row r="785" spans="4:4" ht="15.75" customHeight="1">
      <c r="D785" s="61"/>
    </row>
    <row r="786" spans="4:4" ht="15.75" customHeight="1">
      <c r="D786" s="61"/>
    </row>
    <row r="787" spans="4:4" ht="15.75" customHeight="1">
      <c r="D787" s="61"/>
    </row>
    <row r="788" spans="4:4" ht="15.75" customHeight="1">
      <c r="D788" s="61"/>
    </row>
    <row r="789" spans="4:4" ht="15.75" customHeight="1">
      <c r="D789" s="61"/>
    </row>
    <row r="790" spans="4:4" ht="15.75" customHeight="1">
      <c r="D790" s="61"/>
    </row>
    <row r="791" spans="4:4" ht="15.75" customHeight="1">
      <c r="D791" s="61"/>
    </row>
    <row r="792" spans="4:4" ht="15.75" customHeight="1">
      <c r="D792" s="61"/>
    </row>
    <row r="793" spans="4:4" ht="15.75" customHeight="1">
      <c r="D793" s="61"/>
    </row>
    <row r="794" spans="4:4" ht="15.75" customHeight="1">
      <c r="D794" s="61"/>
    </row>
    <row r="795" spans="4:4" ht="15.75" customHeight="1">
      <c r="D795" s="61"/>
    </row>
    <row r="796" spans="4:4" ht="15.75" customHeight="1">
      <c r="D796" s="61"/>
    </row>
    <row r="797" spans="4:4" ht="15.75" customHeight="1">
      <c r="D797" s="61"/>
    </row>
    <row r="798" spans="4:4" ht="15.75" customHeight="1">
      <c r="D798" s="61"/>
    </row>
    <row r="799" spans="4:4" ht="15.75" customHeight="1">
      <c r="D799" s="61"/>
    </row>
    <row r="800" spans="4:4" ht="15.75" customHeight="1">
      <c r="D800" s="61"/>
    </row>
    <row r="801" spans="4:4" ht="15.75" customHeight="1">
      <c r="D801" s="61"/>
    </row>
    <row r="802" spans="4:4" ht="15.75" customHeight="1">
      <c r="D802" s="61"/>
    </row>
    <row r="803" spans="4:4" ht="15.75" customHeight="1">
      <c r="D803" s="61"/>
    </row>
    <row r="804" spans="4:4" ht="15.75" customHeight="1">
      <c r="D804" s="61"/>
    </row>
    <row r="805" spans="4:4" ht="15.75" customHeight="1">
      <c r="D805" s="61"/>
    </row>
    <row r="806" spans="4:4" ht="15.75" customHeight="1">
      <c r="D806" s="61"/>
    </row>
    <row r="807" spans="4:4" ht="15.75" customHeight="1">
      <c r="D807" s="61"/>
    </row>
    <row r="808" spans="4:4" ht="15.75" customHeight="1">
      <c r="D808" s="61"/>
    </row>
    <row r="809" spans="4:4" ht="15.75" customHeight="1">
      <c r="D809" s="61"/>
    </row>
    <row r="810" spans="4:4" ht="15.75" customHeight="1">
      <c r="D810" s="61"/>
    </row>
    <row r="811" spans="4:4" ht="15.75" customHeight="1">
      <c r="D811" s="61"/>
    </row>
    <row r="812" spans="4:4" ht="15.75" customHeight="1">
      <c r="D812" s="61"/>
    </row>
    <row r="813" spans="4:4" ht="15.75" customHeight="1">
      <c r="D813" s="61"/>
    </row>
    <row r="814" spans="4:4" ht="15.75" customHeight="1">
      <c r="D814" s="61"/>
    </row>
    <row r="815" spans="4:4" ht="15.75" customHeight="1">
      <c r="D815" s="61"/>
    </row>
    <row r="816" spans="4:4" ht="15.75" customHeight="1">
      <c r="D816" s="61"/>
    </row>
    <row r="817" spans="4:4" ht="15.75" customHeight="1">
      <c r="D817" s="61"/>
    </row>
    <row r="818" spans="4:4" ht="15.75" customHeight="1">
      <c r="D818" s="61"/>
    </row>
    <row r="819" spans="4:4" ht="15.75" customHeight="1">
      <c r="D819" s="61"/>
    </row>
    <row r="820" spans="4:4" ht="15.75" customHeight="1">
      <c r="D820" s="61"/>
    </row>
    <row r="821" spans="4:4" ht="15.75" customHeight="1">
      <c r="D821" s="61"/>
    </row>
    <row r="822" spans="4:4" ht="15.75" customHeight="1">
      <c r="D822" s="61"/>
    </row>
    <row r="823" spans="4:4" ht="15.75" customHeight="1">
      <c r="D823" s="61"/>
    </row>
    <row r="824" spans="4:4" ht="15.75" customHeight="1">
      <c r="D824" s="61"/>
    </row>
    <row r="825" spans="4:4" ht="15.75" customHeight="1">
      <c r="D825" s="61"/>
    </row>
    <row r="826" spans="4:4" ht="15.75" customHeight="1">
      <c r="D826" s="61"/>
    </row>
    <row r="827" spans="4:4" ht="15.75" customHeight="1">
      <c r="D827" s="61"/>
    </row>
    <row r="828" spans="4:4" ht="15.75" customHeight="1">
      <c r="D828" s="61"/>
    </row>
    <row r="829" spans="4:4" ht="15.75" customHeight="1">
      <c r="D829" s="61"/>
    </row>
    <row r="830" spans="4:4" ht="15.75" customHeight="1">
      <c r="D830" s="61"/>
    </row>
    <row r="831" spans="4:4" ht="15.75" customHeight="1">
      <c r="D831" s="61"/>
    </row>
    <row r="832" spans="4:4" ht="15.75" customHeight="1">
      <c r="D832" s="61"/>
    </row>
    <row r="833" spans="4:4" ht="15.75" customHeight="1">
      <c r="D833" s="61"/>
    </row>
    <row r="834" spans="4:4" ht="15.75" customHeight="1">
      <c r="D834" s="61"/>
    </row>
    <row r="835" spans="4:4" ht="15.75" customHeight="1">
      <c r="D835" s="61"/>
    </row>
    <row r="836" spans="4:4" ht="15.75" customHeight="1">
      <c r="D836" s="61"/>
    </row>
    <row r="837" spans="4:4" ht="15.75" customHeight="1">
      <c r="D837" s="61"/>
    </row>
    <row r="838" spans="4:4" ht="15.75" customHeight="1">
      <c r="D838" s="61"/>
    </row>
    <row r="839" spans="4:4" ht="15.75" customHeight="1">
      <c r="D839" s="61"/>
    </row>
    <row r="840" spans="4:4" ht="15.75" customHeight="1">
      <c r="D840" s="61"/>
    </row>
    <row r="841" spans="4:4" ht="15.75" customHeight="1">
      <c r="D841" s="61"/>
    </row>
    <row r="842" spans="4:4" ht="15.75" customHeight="1">
      <c r="D842" s="61"/>
    </row>
    <row r="843" spans="4:4" ht="15.75" customHeight="1">
      <c r="D843" s="61"/>
    </row>
    <row r="844" spans="4:4" ht="15.75" customHeight="1">
      <c r="D844" s="61"/>
    </row>
    <row r="845" spans="4:4" ht="15.75" customHeight="1">
      <c r="D845" s="61"/>
    </row>
    <row r="846" spans="4:4" ht="15.75" customHeight="1">
      <c r="D846" s="61"/>
    </row>
    <row r="847" spans="4:4" ht="15.75" customHeight="1">
      <c r="D847" s="61"/>
    </row>
    <row r="848" spans="4:4" ht="15.75" customHeight="1">
      <c r="D848" s="61"/>
    </row>
    <row r="849" spans="4:4" ht="15.75" customHeight="1">
      <c r="D849" s="61"/>
    </row>
    <row r="850" spans="4:4" ht="15.75" customHeight="1">
      <c r="D850" s="61"/>
    </row>
    <row r="851" spans="4:4" ht="15.75" customHeight="1">
      <c r="D851" s="61"/>
    </row>
    <row r="852" spans="4:4" ht="15.75" customHeight="1">
      <c r="D852" s="61"/>
    </row>
    <row r="853" spans="4:4" ht="15.75" customHeight="1">
      <c r="D853" s="61"/>
    </row>
    <row r="854" spans="4:4" ht="15.75" customHeight="1">
      <c r="D854" s="61"/>
    </row>
    <row r="855" spans="4:4" ht="15.75" customHeight="1">
      <c r="D855" s="61"/>
    </row>
    <row r="856" spans="4:4" ht="15.75" customHeight="1">
      <c r="D856" s="61"/>
    </row>
    <row r="857" spans="4:4" ht="15.75" customHeight="1">
      <c r="D857" s="61"/>
    </row>
    <row r="858" spans="4:4" ht="15.75" customHeight="1">
      <c r="D858" s="61"/>
    </row>
    <row r="859" spans="4:4" ht="15.75" customHeight="1">
      <c r="D859" s="61"/>
    </row>
    <row r="860" spans="4:4" ht="15.75" customHeight="1">
      <c r="D860" s="61"/>
    </row>
    <row r="861" spans="4:4" ht="15.75" customHeight="1">
      <c r="D861" s="61"/>
    </row>
    <row r="862" spans="4:4" ht="15.75" customHeight="1">
      <c r="D862" s="61"/>
    </row>
    <row r="863" spans="4:4" ht="15.75" customHeight="1">
      <c r="D863" s="61"/>
    </row>
    <row r="864" spans="4:4" ht="15.75" customHeight="1">
      <c r="D864" s="61"/>
    </row>
    <row r="865" spans="4:4" ht="15.75" customHeight="1">
      <c r="D865" s="61"/>
    </row>
    <row r="866" spans="4:4" ht="15.75" customHeight="1">
      <c r="D866" s="61"/>
    </row>
    <row r="867" spans="4:4" ht="15.75" customHeight="1">
      <c r="D867" s="61"/>
    </row>
    <row r="868" spans="4:4" ht="15.75" customHeight="1">
      <c r="D868" s="61"/>
    </row>
    <row r="869" spans="4:4" ht="15.75" customHeight="1">
      <c r="D869" s="61"/>
    </row>
    <row r="870" spans="4:4" ht="15.75" customHeight="1">
      <c r="D870" s="61"/>
    </row>
    <row r="871" spans="4:4" ht="15.75" customHeight="1">
      <c r="D871" s="61"/>
    </row>
    <row r="872" spans="4:4" ht="15.75" customHeight="1">
      <c r="D872" s="61"/>
    </row>
    <row r="873" spans="4:4" ht="15.75" customHeight="1">
      <c r="D873" s="61"/>
    </row>
    <row r="874" spans="4:4" ht="15.75" customHeight="1">
      <c r="D874" s="61"/>
    </row>
    <row r="875" spans="4:4" ht="15.75" customHeight="1">
      <c r="D875" s="61"/>
    </row>
    <row r="876" spans="4:4" ht="15.75" customHeight="1">
      <c r="D876" s="61"/>
    </row>
    <row r="877" spans="4:4" ht="15.75" customHeight="1">
      <c r="D877" s="61"/>
    </row>
    <row r="878" spans="4:4" ht="15.75" customHeight="1">
      <c r="D878" s="61"/>
    </row>
    <row r="879" spans="4:4" ht="15.75" customHeight="1">
      <c r="D879" s="61"/>
    </row>
    <row r="880" spans="4:4" ht="15.75" customHeight="1">
      <c r="D880" s="61"/>
    </row>
    <row r="881" spans="4:4" ht="15.75" customHeight="1">
      <c r="D881" s="61"/>
    </row>
    <row r="882" spans="4:4" ht="15.75" customHeight="1">
      <c r="D882" s="61"/>
    </row>
    <row r="883" spans="4:4" ht="15.75" customHeight="1">
      <c r="D883" s="61"/>
    </row>
    <row r="884" spans="4:4" ht="15.75" customHeight="1">
      <c r="D884" s="61"/>
    </row>
    <row r="885" spans="4:4" ht="15.75" customHeight="1">
      <c r="D885" s="61"/>
    </row>
    <row r="886" spans="4:4" ht="15.75" customHeight="1">
      <c r="D886" s="61"/>
    </row>
    <row r="887" spans="4:4" ht="15.75" customHeight="1">
      <c r="D887" s="61"/>
    </row>
    <row r="888" spans="4:4" ht="15.75" customHeight="1">
      <c r="D888" s="61"/>
    </row>
    <row r="889" spans="4:4" ht="15.75" customHeight="1">
      <c r="D889" s="61"/>
    </row>
    <row r="890" spans="4:4" ht="15.75" customHeight="1">
      <c r="D890" s="61"/>
    </row>
    <row r="891" spans="4:4" ht="15.75" customHeight="1">
      <c r="D891" s="61"/>
    </row>
    <row r="892" spans="4:4" ht="15.75" customHeight="1">
      <c r="D892" s="61"/>
    </row>
    <row r="893" spans="4:4" ht="15.75" customHeight="1">
      <c r="D893" s="61"/>
    </row>
    <row r="894" spans="4:4" ht="15.75" customHeight="1">
      <c r="D894" s="61"/>
    </row>
    <row r="895" spans="4:4" ht="15.75" customHeight="1">
      <c r="D895" s="61"/>
    </row>
    <row r="896" spans="4:4" ht="15.75" customHeight="1">
      <c r="D896" s="61"/>
    </row>
    <row r="897" spans="4:4" ht="15.75" customHeight="1">
      <c r="D897" s="61"/>
    </row>
    <row r="898" spans="4:4" ht="15.75" customHeight="1">
      <c r="D898" s="61"/>
    </row>
    <row r="899" spans="4:4" ht="15.75" customHeight="1">
      <c r="D899" s="61"/>
    </row>
    <row r="900" spans="4:4" ht="15.75" customHeight="1">
      <c r="D900" s="61"/>
    </row>
    <row r="901" spans="4:4" ht="15.75" customHeight="1">
      <c r="D901" s="61"/>
    </row>
    <row r="902" spans="4:4" ht="15.75" customHeight="1">
      <c r="D902" s="61"/>
    </row>
    <row r="903" spans="4:4" ht="15.75" customHeight="1">
      <c r="D903" s="61"/>
    </row>
    <row r="904" spans="4:4" ht="15.75" customHeight="1">
      <c r="D904" s="61"/>
    </row>
    <row r="905" spans="4:4" ht="15.75" customHeight="1">
      <c r="D905" s="61"/>
    </row>
    <row r="906" spans="4:4" ht="15.75" customHeight="1">
      <c r="D906" s="61"/>
    </row>
    <row r="907" spans="4:4" ht="15.75" customHeight="1">
      <c r="D907" s="61"/>
    </row>
    <row r="908" spans="4:4" ht="15.75" customHeight="1">
      <c r="D908" s="61"/>
    </row>
    <row r="909" spans="4:4" ht="15.75" customHeight="1">
      <c r="D909" s="61"/>
    </row>
    <row r="910" spans="4:4" ht="15.75" customHeight="1">
      <c r="D910" s="61"/>
    </row>
    <row r="911" spans="4:4" ht="15.75" customHeight="1">
      <c r="D911" s="61"/>
    </row>
    <row r="912" spans="4:4" ht="15.75" customHeight="1">
      <c r="D912" s="61"/>
    </row>
    <row r="913" spans="4:4" ht="15.75" customHeight="1">
      <c r="D913" s="61"/>
    </row>
    <row r="914" spans="4:4" ht="15.75" customHeight="1">
      <c r="D914" s="61"/>
    </row>
    <row r="915" spans="4:4" ht="15.75" customHeight="1">
      <c r="D915" s="61"/>
    </row>
    <row r="916" spans="4:4" ht="15.75" customHeight="1">
      <c r="D916" s="61"/>
    </row>
    <row r="917" spans="4:4" ht="15.75" customHeight="1">
      <c r="D917" s="61"/>
    </row>
    <row r="918" spans="4:4" ht="15.75" customHeight="1">
      <c r="D918" s="61"/>
    </row>
    <row r="919" spans="4:4" ht="15.75" customHeight="1">
      <c r="D919" s="61"/>
    </row>
    <row r="920" spans="4:4" ht="15.75" customHeight="1">
      <c r="D920" s="61"/>
    </row>
    <row r="921" spans="4:4" ht="15.75" customHeight="1">
      <c r="D921" s="61"/>
    </row>
    <row r="922" spans="4:4" ht="15.75" customHeight="1">
      <c r="D922" s="61"/>
    </row>
    <row r="923" spans="4:4" ht="15.75" customHeight="1">
      <c r="D923" s="61"/>
    </row>
    <row r="924" spans="4:4" ht="15.75" customHeight="1">
      <c r="D924" s="61"/>
    </row>
    <row r="925" spans="4:4" ht="15.75" customHeight="1">
      <c r="D925" s="61"/>
    </row>
    <row r="926" spans="4:4" ht="15.75" customHeight="1">
      <c r="D926" s="61"/>
    </row>
    <row r="927" spans="4:4" ht="15.75" customHeight="1">
      <c r="D927" s="61"/>
    </row>
    <row r="928" spans="4:4" ht="15.75" customHeight="1">
      <c r="D928" s="61"/>
    </row>
    <row r="929" spans="4:4" ht="15.75" customHeight="1">
      <c r="D929" s="61"/>
    </row>
    <row r="930" spans="4:4" ht="15.75" customHeight="1">
      <c r="D930" s="61"/>
    </row>
    <row r="931" spans="4:4" ht="15.75" customHeight="1">
      <c r="D931" s="61"/>
    </row>
    <row r="932" spans="4:4" ht="15.75" customHeight="1">
      <c r="D932" s="61"/>
    </row>
    <row r="933" spans="4:4" ht="15.75" customHeight="1">
      <c r="D933" s="61"/>
    </row>
    <row r="934" spans="4:4" ht="15.75" customHeight="1">
      <c r="D934" s="61"/>
    </row>
    <row r="935" spans="4:4" ht="15.75" customHeight="1">
      <c r="D935" s="61"/>
    </row>
    <row r="936" spans="4:4" ht="15.75" customHeight="1">
      <c r="D936" s="61"/>
    </row>
    <row r="937" spans="4:4" ht="15.75" customHeight="1">
      <c r="D937" s="61"/>
    </row>
    <row r="938" spans="4:4" ht="15.75" customHeight="1">
      <c r="D938" s="61"/>
    </row>
    <row r="939" spans="4:4" ht="15.75" customHeight="1">
      <c r="D939" s="61"/>
    </row>
    <row r="940" spans="4:4" ht="15.75" customHeight="1">
      <c r="D940" s="61"/>
    </row>
    <row r="941" spans="4:4" ht="15.75" customHeight="1">
      <c r="D941" s="61"/>
    </row>
    <row r="942" spans="4:4" ht="15.75" customHeight="1">
      <c r="D942" s="61"/>
    </row>
    <row r="943" spans="4:4" ht="15.75" customHeight="1">
      <c r="D943" s="61"/>
    </row>
    <row r="944" spans="4:4" ht="15.75" customHeight="1">
      <c r="D944" s="61"/>
    </row>
    <row r="945" spans="4:4" ht="15.75" customHeight="1">
      <c r="D945" s="61"/>
    </row>
    <row r="946" spans="4:4" ht="15.75" customHeight="1">
      <c r="D946" s="61"/>
    </row>
    <row r="947" spans="4:4" ht="15.75" customHeight="1">
      <c r="D947" s="61"/>
    </row>
    <row r="948" spans="4:4" ht="15.75" customHeight="1">
      <c r="D948" s="61"/>
    </row>
    <row r="949" spans="4:4" ht="15.75" customHeight="1">
      <c r="D949" s="61"/>
    </row>
    <row r="950" spans="4:4" ht="15.75" customHeight="1">
      <c r="D950" s="61"/>
    </row>
    <row r="951" spans="4:4" ht="15.75" customHeight="1">
      <c r="D951" s="61"/>
    </row>
    <row r="952" spans="4:4" ht="15.75" customHeight="1">
      <c r="D952" s="61"/>
    </row>
    <row r="953" spans="4:4" ht="15.75" customHeight="1">
      <c r="D953" s="61"/>
    </row>
    <row r="954" spans="4:4" ht="15.75" customHeight="1">
      <c r="D954" s="61"/>
    </row>
    <row r="955" spans="4:4" ht="15.75" customHeight="1">
      <c r="D955" s="61"/>
    </row>
    <row r="956" spans="4:4" ht="15.75" customHeight="1">
      <c r="D956" s="61"/>
    </row>
    <row r="957" spans="4:4" ht="15.75" customHeight="1">
      <c r="D957" s="61"/>
    </row>
    <row r="958" spans="4:4" ht="15.75" customHeight="1">
      <c r="D958" s="61"/>
    </row>
  </sheetData>
  <mergeCells count="5">
    <mergeCell ref="C15:G15"/>
    <mergeCell ref="D14:G14"/>
    <mergeCell ref="A2:G2"/>
    <mergeCell ref="A3:G3"/>
    <mergeCell ref="A4:G4"/>
  </mergeCells>
  <pageMargins left="0.51181102362204722" right="0.19685039370078741" top="0.51181102362204722" bottom="0.55118110236220474" header="0.31496062992125984" footer="0"/>
  <pageSetup paperSize="9" orientation="portrait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59"/>
  <sheetViews>
    <sheetView workbookViewId="0">
      <selection activeCell="E7" sqref="E7"/>
    </sheetView>
  </sheetViews>
  <sheetFormatPr defaultColWidth="11.25" defaultRowHeight="15" customHeight="1"/>
  <cols>
    <col min="1" max="1" width="4" customWidth="1"/>
    <col min="2" max="2" width="15.75" customWidth="1"/>
    <col min="3" max="3" width="9.5" customWidth="1"/>
    <col min="4" max="4" width="9" style="62" customWidth="1"/>
    <col min="5" max="5" width="8.875" customWidth="1"/>
    <col min="6" max="6" width="14.25" customWidth="1"/>
    <col min="7" max="7" width="7.625" customWidth="1"/>
    <col min="8" max="8" width="21.375" customWidth="1"/>
    <col min="9" max="9" width="9" customWidth="1"/>
    <col min="10" max="10" width="13" customWidth="1"/>
    <col min="11" max="11" width="10.5" customWidth="1"/>
    <col min="12" max="12" width="9" customWidth="1"/>
    <col min="13" max="14" width="9.875" customWidth="1"/>
    <col min="15" max="26" width="8.5" customWidth="1"/>
  </cols>
  <sheetData>
    <row r="1" spans="1:26" ht="18.75" customHeight="1">
      <c r="A1" s="231" t="s">
        <v>430</v>
      </c>
      <c r="B1" s="235"/>
      <c r="C1" s="235"/>
      <c r="D1" s="235"/>
      <c r="E1" s="235"/>
      <c r="F1" s="235"/>
      <c r="G1" s="235"/>
      <c r="H1" s="2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31" t="s">
        <v>446</v>
      </c>
      <c r="B2" s="235"/>
      <c r="C2" s="235"/>
      <c r="D2" s="235"/>
      <c r="E2" s="235"/>
      <c r="F2" s="235"/>
      <c r="G2" s="235"/>
      <c r="H2" s="23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233" t="s">
        <v>0</v>
      </c>
      <c r="B3" s="233"/>
      <c r="C3" s="233"/>
      <c r="D3" s="233"/>
      <c r="E3" s="233"/>
      <c r="F3" s="233"/>
      <c r="G3" s="233"/>
      <c r="H3" s="23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2"/>
      <c r="B4" s="2"/>
      <c r="C4" s="3"/>
      <c r="D4" s="60"/>
      <c r="E4" s="2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79" customFormat="1" ht="67.5" customHeight="1">
      <c r="A5" s="75" t="s">
        <v>1</v>
      </c>
      <c r="B5" s="75" t="s">
        <v>391</v>
      </c>
      <c r="C5" s="75" t="s">
        <v>2</v>
      </c>
      <c r="D5" s="76" t="s">
        <v>392</v>
      </c>
      <c r="E5" s="75" t="s">
        <v>393</v>
      </c>
      <c r="F5" s="77" t="s">
        <v>400</v>
      </c>
      <c r="G5" s="77" t="s">
        <v>394</v>
      </c>
      <c r="H5" s="77" t="s">
        <v>426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69.75" customHeight="1">
      <c r="A6" s="84">
        <v>1</v>
      </c>
      <c r="B6" s="82" t="s">
        <v>395</v>
      </c>
      <c r="C6" s="84" t="s">
        <v>8</v>
      </c>
      <c r="D6" s="89" t="s">
        <v>396</v>
      </c>
      <c r="E6" s="84" t="s">
        <v>397</v>
      </c>
      <c r="F6" s="81" t="s">
        <v>399</v>
      </c>
      <c r="G6" s="85" t="s">
        <v>398</v>
      </c>
      <c r="H6" s="83" t="s">
        <v>412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9.75" customHeight="1">
      <c r="A7" s="84">
        <v>2</v>
      </c>
      <c r="B7" s="82" t="s">
        <v>402</v>
      </c>
      <c r="C7" s="84" t="s">
        <v>8</v>
      </c>
      <c r="D7" s="89" t="s">
        <v>403</v>
      </c>
      <c r="E7" s="84" t="s">
        <v>397</v>
      </c>
      <c r="F7" s="90" t="s">
        <v>405</v>
      </c>
      <c r="G7" s="85" t="s">
        <v>411</v>
      </c>
      <c r="H7" s="83" t="s">
        <v>412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9.75" customHeight="1">
      <c r="A8" s="84">
        <v>3</v>
      </c>
      <c r="B8" s="86" t="s">
        <v>419</v>
      </c>
      <c r="C8" s="84" t="s">
        <v>8</v>
      </c>
      <c r="D8" s="87" t="s">
        <v>413</v>
      </c>
      <c r="E8" s="84" t="s">
        <v>397</v>
      </c>
      <c r="F8" s="90" t="s">
        <v>406</v>
      </c>
      <c r="G8" s="88" t="s">
        <v>411</v>
      </c>
      <c r="H8" s="83" t="s">
        <v>412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9.75" customHeight="1">
      <c r="A9" s="84">
        <v>4</v>
      </c>
      <c r="B9" s="86" t="s">
        <v>420</v>
      </c>
      <c r="C9" s="84" t="s">
        <v>8</v>
      </c>
      <c r="D9" s="87" t="s">
        <v>414</v>
      </c>
      <c r="E9" s="84" t="s">
        <v>397</v>
      </c>
      <c r="F9" s="90" t="s">
        <v>407</v>
      </c>
      <c r="G9" s="85" t="s">
        <v>398</v>
      </c>
      <c r="H9" s="84" t="s">
        <v>425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9.75" customHeight="1">
      <c r="A10" s="84">
        <v>5</v>
      </c>
      <c r="B10" s="86" t="s">
        <v>421</v>
      </c>
      <c r="C10" s="84" t="s">
        <v>8</v>
      </c>
      <c r="D10" s="87" t="s">
        <v>415</v>
      </c>
      <c r="E10" s="84" t="s">
        <v>397</v>
      </c>
      <c r="F10" s="90" t="s">
        <v>407</v>
      </c>
      <c r="G10" s="85" t="s">
        <v>398</v>
      </c>
      <c r="H10" s="83" t="s">
        <v>412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9.75" customHeight="1">
      <c r="A11" s="84">
        <v>6</v>
      </c>
      <c r="B11" s="86" t="s">
        <v>422</v>
      </c>
      <c r="C11" s="84" t="s">
        <v>8</v>
      </c>
      <c r="D11" s="87" t="s">
        <v>416</v>
      </c>
      <c r="E11" s="84" t="s">
        <v>397</v>
      </c>
      <c r="F11" s="90" t="s">
        <v>408</v>
      </c>
      <c r="G11" s="85" t="s">
        <v>411</v>
      </c>
      <c r="H11" s="83" t="s">
        <v>412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9.75" customHeight="1">
      <c r="A12" s="84">
        <v>7</v>
      </c>
      <c r="B12" s="86" t="s">
        <v>423</v>
      </c>
      <c r="C12" s="84" t="s">
        <v>8</v>
      </c>
      <c r="D12" s="87" t="s">
        <v>417</v>
      </c>
      <c r="E12" s="83" t="s">
        <v>404</v>
      </c>
      <c r="F12" s="90" t="s">
        <v>409</v>
      </c>
      <c r="G12" s="85" t="s">
        <v>411</v>
      </c>
      <c r="H12" s="83" t="s">
        <v>412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.75" customHeight="1">
      <c r="A13" s="84">
        <v>8</v>
      </c>
      <c r="B13" s="86" t="s">
        <v>424</v>
      </c>
      <c r="C13" s="84" t="s">
        <v>8</v>
      </c>
      <c r="D13" s="87" t="s">
        <v>418</v>
      </c>
      <c r="E13" s="83" t="s">
        <v>404</v>
      </c>
      <c r="F13" s="90" t="s">
        <v>410</v>
      </c>
      <c r="G13" s="85" t="s">
        <v>398</v>
      </c>
      <c r="H13" s="83" t="s">
        <v>412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2"/>
      <c r="B14" s="2"/>
      <c r="C14" s="3"/>
      <c r="D14" s="60"/>
      <c r="E14" s="2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>
      <c r="A15" s="2"/>
      <c r="B15" s="2"/>
      <c r="C15" s="3"/>
      <c r="E15" s="59"/>
      <c r="F15" s="234" t="s">
        <v>125</v>
      </c>
      <c r="G15" s="234"/>
      <c r="H15" s="23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2"/>
      <c r="B16" s="2"/>
      <c r="C16" s="229"/>
      <c r="D16" s="232"/>
      <c r="E16" s="232"/>
      <c r="F16" s="23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>
      <c r="A17" s="2"/>
      <c r="B17" s="2"/>
      <c r="C17" s="3"/>
      <c r="D17" s="60"/>
      <c r="E17" s="2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2"/>
      <c r="B18" s="2"/>
      <c r="C18" s="3"/>
      <c r="D18" s="60"/>
      <c r="E18" s="2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2"/>
      <c r="B19" s="2"/>
      <c r="C19" s="3"/>
      <c r="D19" s="60"/>
      <c r="E19" s="2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2"/>
      <c r="B20" s="2"/>
      <c r="C20" s="3"/>
      <c r="D20" s="60"/>
      <c r="E20" s="2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2"/>
      <c r="B21" s="2"/>
      <c r="C21" s="3"/>
      <c r="D21" s="60"/>
      <c r="E21" s="2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2"/>
      <c r="B22" s="2"/>
      <c r="C22" s="3"/>
      <c r="D22" s="60"/>
      <c r="E22" s="2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2"/>
      <c r="B23" s="2"/>
      <c r="C23" s="3"/>
      <c r="D23" s="60"/>
      <c r="E23" s="2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2"/>
      <c r="B24" s="2"/>
      <c r="C24" s="3"/>
      <c r="D24" s="60"/>
      <c r="E24" s="2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2"/>
      <c r="B25" s="2"/>
      <c r="C25" s="3"/>
      <c r="D25" s="60"/>
      <c r="E25" s="2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2"/>
      <c r="B26" s="2"/>
      <c r="C26" s="3"/>
      <c r="D26" s="60"/>
      <c r="E26" s="2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2"/>
      <c r="B27" s="2"/>
      <c r="C27" s="3"/>
      <c r="D27" s="60"/>
      <c r="E27" s="2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2"/>
      <c r="B28" s="2"/>
      <c r="C28" s="3"/>
      <c r="D28" s="60"/>
      <c r="E28" s="2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2"/>
      <c r="B29" s="2"/>
      <c r="C29" s="3"/>
      <c r="D29" s="60"/>
      <c r="E29" s="2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2"/>
      <c r="B30" s="2"/>
      <c r="C30" s="3"/>
      <c r="D30" s="60"/>
      <c r="E30" s="2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2"/>
      <c r="B31" s="2"/>
      <c r="C31" s="3"/>
      <c r="D31" s="60"/>
      <c r="E31" s="2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2"/>
      <c r="B32" s="2"/>
      <c r="C32" s="3"/>
      <c r="D32" s="60"/>
      <c r="E32" s="2"/>
      <c r="F32" s="4"/>
      <c r="G32" s="1"/>
      <c r="H32" s="1"/>
      <c r="I32" s="1"/>
      <c r="J32" s="1"/>
      <c r="K32" s="1"/>
      <c r="L32" s="1"/>
      <c r="M32" s="1"/>
      <c r="N32" s="1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8.75" customHeight="1">
      <c r="A33" s="2"/>
      <c r="B33" s="2"/>
      <c r="C33" s="3"/>
      <c r="D33" s="60"/>
      <c r="E33" s="2"/>
      <c r="F33" s="4"/>
      <c r="G33" s="1"/>
      <c r="H33" s="1"/>
      <c r="I33" s="1"/>
      <c r="J33" s="1"/>
      <c r="K33" s="1"/>
      <c r="L33" s="1"/>
      <c r="M33" s="1"/>
      <c r="N33" s="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8.75" customHeight="1">
      <c r="A34" s="2"/>
      <c r="B34" s="2"/>
      <c r="C34" s="3"/>
      <c r="D34" s="60"/>
      <c r="E34" s="2"/>
      <c r="F34" s="4"/>
      <c r="G34" s="1"/>
      <c r="H34" s="1"/>
      <c r="I34" s="1"/>
      <c r="J34" s="1"/>
      <c r="K34" s="1"/>
      <c r="L34" s="1"/>
      <c r="M34" s="1"/>
      <c r="N34" s="1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8.75" customHeight="1">
      <c r="A35" s="2"/>
      <c r="B35" s="2"/>
      <c r="C35" s="3"/>
      <c r="D35" s="60"/>
      <c r="E35" s="2"/>
      <c r="F35" s="4"/>
      <c r="G35" s="1"/>
      <c r="H35" s="1"/>
      <c r="I35" s="1"/>
      <c r="J35" s="1"/>
      <c r="K35" s="1"/>
      <c r="L35" s="1"/>
      <c r="M35" s="1"/>
      <c r="N35" s="1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8.75" customHeight="1">
      <c r="A36" s="2"/>
      <c r="B36" s="2"/>
      <c r="C36" s="3"/>
      <c r="D36" s="60"/>
      <c r="E36" s="2"/>
      <c r="F36" s="4"/>
      <c r="G36" s="1"/>
      <c r="H36" s="1"/>
      <c r="I36" s="1"/>
      <c r="J36" s="1"/>
      <c r="K36" s="1"/>
      <c r="L36" s="1"/>
      <c r="M36" s="1"/>
      <c r="N36" s="1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8.75" customHeight="1">
      <c r="A37" s="2"/>
      <c r="B37" s="2"/>
      <c r="C37" s="3"/>
      <c r="D37" s="60"/>
      <c r="E37" s="2"/>
      <c r="F37" s="4"/>
      <c r="G37" s="1"/>
      <c r="H37" s="1"/>
      <c r="I37" s="1"/>
      <c r="J37" s="1"/>
      <c r="K37" s="1"/>
      <c r="L37" s="1"/>
      <c r="M37" s="1"/>
      <c r="N37" s="1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8.75" customHeight="1">
      <c r="A38" s="2"/>
      <c r="B38" s="2"/>
      <c r="C38" s="3"/>
      <c r="D38" s="60"/>
      <c r="E38" s="2"/>
      <c r="F38" s="4"/>
      <c r="G38" s="1"/>
      <c r="H38" s="1"/>
      <c r="I38" s="1"/>
      <c r="J38" s="1"/>
      <c r="K38" s="1"/>
      <c r="L38" s="1"/>
      <c r="M38" s="1"/>
      <c r="N38" s="1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8.75" customHeight="1">
      <c r="A39" s="2"/>
      <c r="B39" s="2"/>
      <c r="C39" s="3"/>
      <c r="D39" s="60"/>
      <c r="E39" s="2"/>
      <c r="F39" s="4"/>
      <c r="G39" s="1"/>
      <c r="H39" s="1"/>
      <c r="I39" s="1"/>
      <c r="J39" s="1"/>
      <c r="K39" s="1"/>
      <c r="L39" s="1"/>
      <c r="M39" s="1"/>
      <c r="N39" s="1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8.75" customHeight="1">
      <c r="A40" s="2"/>
      <c r="B40" s="2"/>
      <c r="C40" s="3"/>
      <c r="D40" s="60"/>
      <c r="E40" s="2"/>
      <c r="F40" s="4"/>
      <c r="G40" s="1"/>
      <c r="H40" s="1"/>
      <c r="I40" s="1"/>
      <c r="J40" s="1"/>
      <c r="K40" s="1"/>
      <c r="L40" s="1"/>
      <c r="M40" s="1"/>
      <c r="N40" s="1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8.75" customHeight="1">
      <c r="A41" s="2"/>
      <c r="B41" s="2"/>
      <c r="C41" s="3"/>
      <c r="D41" s="60"/>
      <c r="E41" s="2"/>
      <c r="F41" s="4"/>
      <c r="G41" s="1"/>
      <c r="H41" s="1"/>
      <c r="I41" s="1"/>
      <c r="J41" s="1"/>
      <c r="K41" s="1"/>
      <c r="L41" s="1"/>
      <c r="M41" s="1"/>
      <c r="N41" s="1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8.75" customHeight="1">
      <c r="A42" s="2"/>
      <c r="B42" s="2"/>
      <c r="C42" s="3"/>
      <c r="D42" s="60"/>
      <c r="E42" s="2"/>
      <c r="F42" s="4"/>
      <c r="G42" s="1"/>
      <c r="H42" s="1"/>
      <c r="I42" s="1"/>
      <c r="J42" s="1"/>
      <c r="K42" s="1"/>
      <c r="L42" s="1"/>
      <c r="M42" s="1"/>
      <c r="N42" s="1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8.75" customHeight="1">
      <c r="A43" s="2"/>
      <c r="B43" s="2"/>
      <c r="C43" s="3"/>
      <c r="D43" s="60"/>
      <c r="E43" s="2"/>
      <c r="F43" s="4"/>
      <c r="G43" s="1"/>
      <c r="H43" s="1"/>
      <c r="I43" s="1"/>
      <c r="J43" s="1"/>
      <c r="K43" s="1"/>
      <c r="L43" s="1"/>
      <c r="M43" s="1"/>
      <c r="N43" s="1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8.75" customHeight="1">
      <c r="A44" s="2"/>
      <c r="B44" s="2"/>
      <c r="C44" s="3"/>
      <c r="D44" s="60"/>
      <c r="E44" s="2"/>
      <c r="F44" s="4"/>
      <c r="G44" s="1"/>
      <c r="H44" s="1"/>
      <c r="I44" s="1"/>
      <c r="J44" s="1"/>
      <c r="K44" s="1"/>
      <c r="L44" s="1"/>
      <c r="M44" s="1"/>
      <c r="N44" s="1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8.75" customHeight="1">
      <c r="A45" s="2"/>
      <c r="B45" s="2"/>
      <c r="C45" s="3"/>
      <c r="D45" s="60"/>
      <c r="E45" s="2"/>
      <c r="F45" s="4"/>
      <c r="G45" s="1"/>
      <c r="H45" s="1"/>
      <c r="I45" s="1"/>
      <c r="J45" s="1"/>
      <c r="K45" s="1"/>
      <c r="L45" s="1"/>
      <c r="M45" s="1"/>
      <c r="N45" s="1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8.75" customHeight="1">
      <c r="A46" s="2"/>
      <c r="B46" s="2"/>
      <c r="C46" s="3"/>
      <c r="D46" s="60"/>
      <c r="E46" s="2"/>
      <c r="F46" s="4"/>
      <c r="G46" s="1"/>
      <c r="H46" s="1"/>
      <c r="I46" s="1"/>
      <c r="J46" s="1"/>
      <c r="K46" s="1"/>
      <c r="L46" s="1"/>
      <c r="M46" s="1"/>
      <c r="N46" s="1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8.75" customHeight="1">
      <c r="A47" s="2"/>
      <c r="B47" s="2"/>
      <c r="C47" s="3"/>
      <c r="D47" s="60"/>
      <c r="E47" s="2"/>
      <c r="F47" s="4"/>
      <c r="G47" s="1"/>
      <c r="H47" s="1"/>
      <c r="I47" s="1"/>
      <c r="J47" s="1"/>
      <c r="K47" s="1"/>
      <c r="L47" s="1"/>
      <c r="M47" s="1"/>
      <c r="N47" s="1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8.75" customHeight="1">
      <c r="A48" s="2"/>
      <c r="B48" s="2"/>
      <c r="C48" s="3"/>
      <c r="D48" s="60"/>
      <c r="E48" s="2"/>
      <c r="F48" s="4"/>
      <c r="G48" s="1"/>
      <c r="H48" s="1"/>
      <c r="I48" s="1"/>
      <c r="J48" s="1"/>
      <c r="K48" s="1"/>
      <c r="L48" s="1"/>
      <c r="M48" s="1"/>
      <c r="N48" s="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8.75" customHeight="1">
      <c r="A49" s="2"/>
      <c r="B49" s="2"/>
      <c r="C49" s="3"/>
      <c r="D49" s="60"/>
      <c r="E49" s="2"/>
      <c r="F49" s="4"/>
      <c r="G49" s="1"/>
      <c r="H49" s="1"/>
      <c r="I49" s="1"/>
      <c r="J49" s="1"/>
      <c r="K49" s="1"/>
      <c r="L49" s="1"/>
      <c r="M49" s="1"/>
      <c r="N49" s="1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8.75" customHeight="1">
      <c r="A50" s="2"/>
      <c r="B50" s="2"/>
      <c r="C50" s="3"/>
      <c r="D50" s="60"/>
      <c r="E50" s="2"/>
      <c r="F50" s="4"/>
      <c r="G50" s="1"/>
      <c r="H50" s="1"/>
      <c r="I50" s="1"/>
      <c r="J50" s="1"/>
      <c r="K50" s="1"/>
      <c r="L50" s="1"/>
      <c r="M50" s="1"/>
      <c r="N50" s="1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customHeight="1">
      <c r="A51" s="2"/>
      <c r="B51" s="2"/>
      <c r="C51" s="3"/>
      <c r="D51" s="60"/>
      <c r="E51" s="2"/>
      <c r="F51" s="4"/>
      <c r="G51" s="1"/>
      <c r="H51" s="1"/>
      <c r="I51" s="1"/>
      <c r="J51" s="1"/>
      <c r="K51" s="1"/>
      <c r="L51" s="1"/>
      <c r="M51" s="1"/>
      <c r="N51" s="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8.75" customHeight="1">
      <c r="A52" s="2"/>
      <c r="B52" s="2"/>
      <c r="C52" s="3"/>
      <c r="D52" s="60"/>
      <c r="E52" s="2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2"/>
      <c r="B53" s="2"/>
      <c r="C53" s="3"/>
      <c r="D53" s="60"/>
      <c r="E53" s="2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2"/>
      <c r="B54" s="2"/>
      <c r="C54" s="3"/>
      <c r="D54" s="60"/>
      <c r="E54" s="2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2"/>
      <c r="B55" s="2"/>
      <c r="C55" s="3"/>
      <c r="D55" s="60"/>
      <c r="E55" s="2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2"/>
      <c r="B56" s="2"/>
      <c r="C56" s="3"/>
      <c r="D56" s="60"/>
      <c r="E56" s="2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2"/>
      <c r="B57" s="2"/>
      <c r="C57" s="3"/>
      <c r="D57" s="60"/>
      <c r="E57" s="2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2"/>
      <c r="B58" s="2"/>
      <c r="C58" s="3"/>
      <c r="D58" s="60"/>
      <c r="E58" s="2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2"/>
      <c r="B59" s="2"/>
      <c r="C59" s="3"/>
      <c r="D59" s="60"/>
      <c r="E59" s="2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2"/>
      <c r="B60" s="2"/>
      <c r="C60" s="3"/>
      <c r="D60" s="60"/>
      <c r="E60" s="2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2"/>
      <c r="B61" s="2"/>
      <c r="C61" s="3"/>
      <c r="D61" s="60"/>
      <c r="E61" s="2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2"/>
      <c r="B62" s="2"/>
      <c r="C62" s="3"/>
      <c r="D62" s="60"/>
      <c r="E62" s="2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2"/>
      <c r="B63" s="2"/>
      <c r="C63" s="3"/>
      <c r="D63" s="60"/>
      <c r="E63" s="2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2"/>
      <c r="B64" s="2"/>
      <c r="C64" s="3"/>
      <c r="D64" s="60"/>
      <c r="E64" s="2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2"/>
      <c r="B65" s="2"/>
      <c r="C65" s="3"/>
      <c r="D65" s="60"/>
      <c r="E65" s="2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2"/>
      <c r="B66" s="2"/>
      <c r="C66" s="3"/>
      <c r="D66" s="60"/>
      <c r="E66" s="2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2"/>
      <c r="B67" s="2"/>
      <c r="C67" s="3"/>
      <c r="D67" s="60"/>
      <c r="E67" s="2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2"/>
      <c r="B68" s="2"/>
      <c r="C68" s="3"/>
      <c r="D68" s="60"/>
      <c r="E68" s="2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2"/>
      <c r="B69" s="2"/>
      <c r="C69" s="3"/>
      <c r="D69" s="60"/>
      <c r="E69" s="2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2"/>
      <c r="B70" s="2"/>
      <c r="C70" s="3"/>
      <c r="D70" s="60"/>
      <c r="E70" s="2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2"/>
      <c r="B71" s="2"/>
      <c r="C71" s="3"/>
      <c r="D71" s="60"/>
      <c r="E71" s="2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2"/>
      <c r="B72" s="2"/>
      <c r="C72" s="3"/>
      <c r="D72" s="60"/>
      <c r="E72" s="2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2"/>
      <c r="B73" s="2"/>
      <c r="C73" s="3"/>
      <c r="D73" s="60"/>
      <c r="E73" s="2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2"/>
      <c r="B74" s="2"/>
      <c r="C74" s="3"/>
      <c r="D74" s="60"/>
      <c r="E74" s="2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2"/>
      <c r="B75" s="2"/>
      <c r="C75" s="3"/>
      <c r="D75" s="60"/>
      <c r="E75" s="2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2"/>
      <c r="B76" s="2"/>
      <c r="C76" s="3"/>
      <c r="D76" s="60"/>
      <c r="E76" s="2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2"/>
      <c r="B77" s="2"/>
      <c r="C77" s="3"/>
      <c r="D77" s="60"/>
      <c r="E77" s="2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2"/>
      <c r="B78" s="2"/>
      <c r="C78" s="3"/>
      <c r="D78" s="60"/>
      <c r="E78" s="2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2"/>
      <c r="B79" s="2"/>
      <c r="C79" s="3"/>
      <c r="D79" s="60"/>
      <c r="E79" s="2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2"/>
      <c r="B80" s="2"/>
      <c r="C80" s="3"/>
      <c r="D80" s="60"/>
      <c r="E80" s="2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2"/>
      <c r="B81" s="2"/>
      <c r="C81" s="3"/>
      <c r="D81" s="60"/>
      <c r="E81" s="2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2"/>
      <c r="B82" s="2"/>
      <c r="C82" s="3"/>
      <c r="D82" s="60"/>
      <c r="E82" s="2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2"/>
      <c r="B83" s="2"/>
      <c r="C83" s="3"/>
      <c r="D83" s="60"/>
      <c r="E83" s="2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2"/>
      <c r="B84" s="2"/>
      <c r="C84" s="3"/>
      <c r="D84" s="60"/>
      <c r="E84" s="2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2"/>
      <c r="B85" s="2"/>
      <c r="C85" s="3"/>
      <c r="D85" s="60"/>
      <c r="E85" s="2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2"/>
      <c r="B86" s="2"/>
      <c r="C86" s="3"/>
      <c r="D86" s="60"/>
      <c r="E86" s="2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2"/>
      <c r="B87" s="2"/>
      <c r="C87" s="3"/>
      <c r="D87" s="60"/>
      <c r="E87" s="2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2"/>
      <c r="B88" s="2"/>
      <c r="C88" s="3"/>
      <c r="D88" s="60"/>
      <c r="E88" s="2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2"/>
      <c r="B89" s="2"/>
      <c r="C89" s="3"/>
      <c r="D89" s="60"/>
      <c r="E89" s="2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2"/>
      <c r="B90" s="2"/>
      <c r="C90" s="3"/>
      <c r="D90" s="60"/>
      <c r="E90" s="2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2"/>
      <c r="B91" s="2"/>
      <c r="C91" s="3"/>
      <c r="D91" s="60"/>
      <c r="E91" s="2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2"/>
      <c r="B92" s="2"/>
      <c r="C92" s="3"/>
      <c r="D92" s="60"/>
      <c r="E92" s="2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2"/>
      <c r="B93" s="2"/>
      <c r="C93" s="3"/>
      <c r="D93" s="60"/>
      <c r="E93" s="2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2"/>
      <c r="B94" s="2"/>
      <c r="C94" s="3"/>
      <c r="D94" s="60"/>
      <c r="E94" s="2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2"/>
      <c r="B95" s="2"/>
      <c r="C95" s="3"/>
      <c r="D95" s="60"/>
      <c r="E95" s="2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2"/>
      <c r="B96" s="2"/>
      <c r="C96" s="3"/>
      <c r="D96" s="60"/>
      <c r="E96" s="2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2"/>
      <c r="B97" s="2"/>
      <c r="C97" s="3"/>
      <c r="D97" s="60"/>
      <c r="E97" s="2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2"/>
      <c r="B98" s="2"/>
      <c r="C98" s="3"/>
      <c r="D98" s="60"/>
      <c r="E98" s="2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2"/>
      <c r="B99" s="2"/>
      <c r="C99" s="3"/>
      <c r="D99" s="60"/>
      <c r="E99" s="2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2"/>
      <c r="B100" s="2"/>
      <c r="C100" s="3"/>
      <c r="D100" s="60"/>
      <c r="E100" s="2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2"/>
      <c r="B101" s="2"/>
      <c r="C101" s="3"/>
      <c r="D101" s="60"/>
      <c r="E101" s="2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2"/>
      <c r="B102" s="2"/>
      <c r="C102" s="3"/>
      <c r="D102" s="60"/>
      <c r="E102" s="2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2"/>
      <c r="B103" s="2"/>
      <c r="C103" s="3"/>
      <c r="D103" s="60"/>
      <c r="E103" s="2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2"/>
      <c r="B104" s="2"/>
      <c r="C104" s="3"/>
      <c r="D104" s="60"/>
      <c r="E104" s="2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2"/>
      <c r="B105" s="2"/>
      <c r="C105" s="3"/>
      <c r="D105" s="60"/>
      <c r="E105" s="2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2"/>
      <c r="B106" s="2"/>
      <c r="C106" s="3"/>
      <c r="D106" s="60"/>
      <c r="E106" s="2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2"/>
      <c r="B107" s="2"/>
      <c r="C107" s="3"/>
      <c r="D107" s="60"/>
      <c r="E107" s="2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2"/>
      <c r="B108" s="2"/>
      <c r="C108" s="3"/>
      <c r="D108" s="60"/>
      <c r="E108" s="2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2"/>
      <c r="B109" s="2"/>
      <c r="C109" s="3"/>
      <c r="D109" s="60"/>
      <c r="E109" s="2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2"/>
      <c r="B110" s="2"/>
      <c r="C110" s="3"/>
      <c r="D110" s="60"/>
      <c r="E110" s="2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2"/>
      <c r="B111" s="2"/>
      <c r="C111" s="3"/>
      <c r="D111" s="60"/>
      <c r="E111" s="2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2"/>
      <c r="B112" s="2"/>
      <c r="C112" s="3"/>
      <c r="D112" s="60"/>
      <c r="E112" s="2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2"/>
      <c r="B113" s="2"/>
      <c r="C113" s="3"/>
      <c r="D113" s="60"/>
      <c r="E113" s="2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2"/>
      <c r="B114" s="2"/>
      <c r="C114" s="3"/>
      <c r="D114" s="60"/>
      <c r="E114" s="2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2"/>
      <c r="B115" s="2"/>
      <c r="C115" s="3"/>
      <c r="D115" s="60"/>
      <c r="E115" s="2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2"/>
      <c r="B116" s="2"/>
      <c r="C116" s="3"/>
      <c r="D116" s="60"/>
      <c r="E116" s="2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2"/>
      <c r="B117" s="2"/>
      <c r="C117" s="3"/>
      <c r="D117" s="60"/>
      <c r="E117" s="2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2"/>
      <c r="B118" s="2"/>
      <c r="C118" s="3"/>
      <c r="D118" s="60"/>
      <c r="E118" s="2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2"/>
      <c r="B119" s="2"/>
      <c r="C119" s="3"/>
      <c r="D119" s="60"/>
      <c r="E119" s="2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2"/>
      <c r="B120" s="2"/>
      <c r="C120" s="3"/>
      <c r="D120" s="60"/>
      <c r="E120" s="2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2"/>
      <c r="B121" s="2"/>
      <c r="C121" s="3"/>
      <c r="D121" s="60"/>
      <c r="E121" s="2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2"/>
      <c r="B122" s="2"/>
      <c r="C122" s="3"/>
      <c r="D122" s="60"/>
      <c r="E122" s="2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2"/>
      <c r="B123" s="2"/>
      <c r="C123" s="3"/>
      <c r="D123" s="60"/>
      <c r="E123" s="2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2"/>
      <c r="B124" s="2"/>
      <c r="C124" s="3"/>
      <c r="D124" s="60"/>
      <c r="E124" s="2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2"/>
      <c r="B125" s="2"/>
      <c r="C125" s="3"/>
      <c r="D125" s="60"/>
      <c r="E125" s="2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2"/>
      <c r="B126" s="2"/>
      <c r="C126" s="3"/>
      <c r="D126" s="60"/>
      <c r="E126" s="2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2"/>
      <c r="B127" s="2"/>
      <c r="C127" s="3"/>
      <c r="D127" s="60"/>
      <c r="E127" s="2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2"/>
      <c r="B128" s="2"/>
      <c r="C128" s="3"/>
      <c r="D128" s="60"/>
      <c r="E128" s="2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2"/>
      <c r="B129" s="2"/>
      <c r="C129" s="3"/>
      <c r="D129" s="60"/>
      <c r="E129" s="2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2"/>
      <c r="B130" s="2"/>
      <c r="C130" s="3"/>
      <c r="D130" s="60"/>
      <c r="E130" s="2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2"/>
      <c r="B131" s="2"/>
      <c r="C131" s="3"/>
      <c r="D131" s="60"/>
      <c r="E131" s="2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2"/>
      <c r="B132" s="2"/>
      <c r="C132" s="3"/>
      <c r="D132" s="60"/>
      <c r="E132" s="2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2"/>
      <c r="B133" s="2"/>
      <c r="C133" s="3"/>
      <c r="D133" s="60"/>
      <c r="E133" s="2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2"/>
      <c r="B134" s="2"/>
      <c r="C134" s="3"/>
      <c r="D134" s="60"/>
      <c r="E134" s="2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2"/>
      <c r="B135" s="2"/>
      <c r="C135" s="3"/>
      <c r="D135" s="60"/>
      <c r="E135" s="2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2"/>
      <c r="B136" s="2"/>
      <c r="C136" s="3"/>
      <c r="D136" s="60"/>
      <c r="E136" s="2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2"/>
      <c r="B137" s="2"/>
      <c r="C137" s="3"/>
      <c r="D137" s="60"/>
      <c r="E137" s="2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2"/>
      <c r="B138" s="2"/>
      <c r="C138" s="3"/>
      <c r="D138" s="60"/>
      <c r="E138" s="2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2"/>
      <c r="B139" s="2"/>
      <c r="C139" s="3"/>
      <c r="D139" s="60"/>
      <c r="E139" s="2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2"/>
      <c r="B140" s="2"/>
      <c r="C140" s="3"/>
      <c r="D140" s="60"/>
      <c r="E140" s="2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2"/>
      <c r="B141" s="2"/>
      <c r="C141" s="3"/>
      <c r="D141" s="60"/>
      <c r="E141" s="2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2"/>
      <c r="B142" s="2"/>
      <c r="C142" s="3"/>
      <c r="D142" s="60"/>
      <c r="E142" s="2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2"/>
      <c r="B143" s="2"/>
      <c r="C143" s="3"/>
      <c r="D143" s="60"/>
      <c r="E143" s="2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2"/>
      <c r="B144" s="2"/>
      <c r="C144" s="3"/>
      <c r="D144" s="60"/>
      <c r="E144" s="2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2"/>
      <c r="B145" s="2"/>
      <c r="C145" s="3"/>
      <c r="D145" s="60"/>
      <c r="E145" s="2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2"/>
      <c r="B146" s="2"/>
      <c r="C146" s="3"/>
      <c r="D146" s="60"/>
      <c r="E146" s="2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2"/>
      <c r="B147" s="2"/>
      <c r="C147" s="3"/>
      <c r="D147" s="60"/>
      <c r="E147" s="2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2"/>
      <c r="B148" s="2"/>
      <c r="C148" s="3"/>
      <c r="D148" s="60"/>
      <c r="E148" s="2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2"/>
      <c r="B149" s="2"/>
      <c r="C149" s="3"/>
      <c r="D149" s="60"/>
      <c r="E149" s="2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2"/>
      <c r="B150" s="2"/>
      <c r="C150" s="3"/>
      <c r="D150" s="60"/>
      <c r="E150" s="2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2"/>
      <c r="B151" s="2"/>
      <c r="C151" s="3"/>
      <c r="D151" s="60"/>
      <c r="E151" s="2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2"/>
      <c r="B152" s="2"/>
      <c r="C152" s="3"/>
      <c r="D152" s="60"/>
      <c r="E152" s="2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2"/>
      <c r="B153" s="2"/>
      <c r="C153" s="3"/>
      <c r="D153" s="60"/>
      <c r="E153" s="2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2"/>
      <c r="B154" s="2"/>
      <c r="C154" s="3"/>
      <c r="D154" s="60"/>
      <c r="E154" s="2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2"/>
      <c r="B155" s="2"/>
      <c r="C155" s="3"/>
      <c r="D155" s="60"/>
      <c r="E155" s="2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2"/>
      <c r="B156" s="2"/>
      <c r="C156" s="3"/>
      <c r="D156" s="60"/>
      <c r="E156" s="2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2"/>
      <c r="B157" s="2"/>
      <c r="C157" s="3"/>
      <c r="D157" s="60"/>
      <c r="E157" s="2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2"/>
      <c r="B158" s="2"/>
      <c r="C158" s="3"/>
      <c r="D158" s="60"/>
      <c r="E158" s="2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2"/>
      <c r="B159" s="2"/>
      <c r="C159" s="3"/>
      <c r="D159" s="60"/>
      <c r="E159" s="2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2"/>
      <c r="B160" s="2"/>
      <c r="C160" s="3"/>
      <c r="D160" s="60"/>
      <c r="E160" s="2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2"/>
      <c r="B161" s="2"/>
      <c r="C161" s="3"/>
      <c r="D161" s="60"/>
      <c r="E161" s="2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2"/>
      <c r="B162" s="2"/>
      <c r="C162" s="3"/>
      <c r="D162" s="60"/>
      <c r="E162" s="2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2"/>
      <c r="B163" s="2"/>
      <c r="C163" s="3"/>
      <c r="D163" s="60"/>
      <c r="E163" s="2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2"/>
      <c r="B164" s="2"/>
      <c r="C164" s="3"/>
      <c r="D164" s="60"/>
      <c r="E164" s="2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2"/>
      <c r="B165" s="2"/>
      <c r="C165" s="3"/>
      <c r="D165" s="60"/>
      <c r="E165" s="2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2"/>
      <c r="B166" s="2"/>
      <c r="C166" s="3"/>
      <c r="D166" s="60"/>
      <c r="E166" s="2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2"/>
      <c r="B167" s="2"/>
      <c r="C167" s="3"/>
      <c r="D167" s="60"/>
      <c r="E167" s="2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2"/>
      <c r="B168" s="2"/>
      <c r="C168" s="3"/>
      <c r="D168" s="60"/>
      <c r="E168" s="2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2"/>
      <c r="B169" s="2"/>
      <c r="C169" s="3"/>
      <c r="D169" s="60"/>
      <c r="E169" s="2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2"/>
      <c r="B170" s="2"/>
      <c r="C170" s="3"/>
      <c r="D170" s="60"/>
      <c r="E170" s="2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2"/>
      <c r="B171" s="2"/>
      <c r="C171" s="3"/>
      <c r="D171" s="60"/>
      <c r="E171" s="2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2"/>
      <c r="B172" s="2"/>
      <c r="C172" s="3"/>
      <c r="D172" s="60"/>
      <c r="E172" s="2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2"/>
      <c r="B173" s="2"/>
      <c r="C173" s="3"/>
      <c r="D173" s="60"/>
      <c r="E173" s="2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2"/>
      <c r="B174" s="2"/>
      <c r="C174" s="3"/>
      <c r="D174" s="60"/>
      <c r="E174" s="2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2"/>
      <c r="B175" s="2"/>
      <c r="C175" s="3"/>
      <c r="D175" s="60"/>
      <c r="E175" s="2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2"/>
      <c r="B176" s="2"/>
      <c r="C176" s="3"/>
      <c r="D176" s="60"/>
      <c r="E176" s="2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2"/>
      <c r="B177" s="2"/>
      <c r="C177" s="3"/>
      <c r="D177" s="60"/>
      <c r="E177" s="2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2"/>
      <c r="B178" s="2"/>
      <c r="C178" s="3"/>
      <c r="D178" s="60"/>
      <c r="E178" s="2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2"/>
      <c r="B179" s="2"/>
      <c r="C179" s="3"/>
      <c r="D179" s="60"/>
      <c r="E179" s="2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2"/>
      <c r="B180" s="2"/>
      <c r="C180" s="3"/>
      <c r="D180" s="60"/>
      <c r="E180" s="2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2"/>
      <c r="B181" s="2"/>
      <c r="C181" s="3"/>
      <c r="D181" s="60"/>
      <c r="E181" s="2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2"/>
      <c r="B182" s="2"/>
      <c r="C182" s="3"/>
      <c r="D182" s="60"/>
      <c r="E182" s="2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2"/>
      <c r="B183" s="2"/>
      <c r="C183" s="3"/>
      <c r="D183" s="60"/>
      <c r="E183" s="2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2"/>
      <c r="B184" s="2"/>
      <c r="C184" s="3"/>
      <c r="D184" s="60"/>
      <c r="E184" s="2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2"/>
      <c r="B185" s="2"/>
      <c r="C185" s="3"/>
      <c r="D185" s="60"/>
      <c r="E185" s="2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2"/>
      <c r="B186" s="2"/>
      <c r="C186" s="3"/>
      <c r="D186" s="60"/>
      <c r="E186" s="2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2"/>
      <c r="B187" s="2"/>
      <c r="C187" s="3"/>
      <c r="D187" s="60"/>
      <c r="E187" s="2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2"/>
      <c r="B188" s="2"/>
      <c r="C188" s="3"/>
      <c r="D188" s="60"/>
      <c r="E188" s="2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2"/>
      <c r="B189" s="2"/>
      <c r="C189" s="3"/>
      <c r="D189" s="60"/>
      <c r="E189" s="2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2"/>
      <c r="B190" s="2"/>
      <c r="C190" s="3"/>
      <c r="D190" s="60"/>
      <c r="E190" s="2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2"/>
      <c r="B191" s="2"/>
      <c r="C191" s="3"/>
      <c r="D191" s="60"/>
      <c r="E191" s="2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2"/>
      <c r="B192" s="2"/>
      <c r="C192" s="3"/>
      <c r="D192" s="60"/>
      <c r="E192" s="2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2"/>
      <c r="B193" s="2"/>
      <c r="C193" s="3"/>
      <c r="D193" s="60"/>
      <c r="E193" s="2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2"/>
      <c r="B194" s="2"/>
      <c r="C194" s="3"/>
      <c r="D194" s="60"/>
      <c r="E194" s="2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"/>
      <c r="B195" s="2"/>
      <c r="C195" s="3"/>
      <c r="D195" s="60"/>
      <c r="E195" s="2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"/>
      <c r="B196" s="2"/>
      <c r="C196" s="3"/>
      <c r="D196" s="60"/>
      <c r="E196" s="2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"/>
      <c r="B197" s="2"/>
      <c r="C197" s="3"/>
      <c r="D197" s="60"/>
      <c r="E197" s="2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"/>
      <c r="B198" s="2"/>
      <c r="C198" s="3"/>
      <c r="D198" s="60"/>
      <c r="E198" s="2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"/>
      <c r="B199" s="2"/>
      <c r="C199" s="3"/>
      <c r="D199" s="60"/>
      <c r="E199" s="2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"/>
      <c r="B200" s="2"/>
      <c r="C200" s="3"/>
      <c r="D200" s="60"/>
      <c r="E200" s="2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2"/>
      <c r="B201" s="2"/>
      <c r="C201" s="3"/>
      <c r="D201" s="60"/>
      <c r="E201" s="2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2"/>
      <c r="B202" s="2"/>
      <c r="C202" s="3"/>
      <c r="D202" s="60"/>
      <c r="E202" s="2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2"/>
      <c r="B203" s="2"/>
      <c r="C203" s="3"/>
      <c r="D203" s="60"/>
      <c r="E203" s="2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2"/>
      <c r="B204" s="2"/>
      <c r="C204" s="3"/>
      <c r="D204" s="60"/>
      <c r="E204" s="2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2"/>
      <c r="B205" s="2"/>
      <c r="C205" s="3"/>
      <c r="D205" s="60"/>
      <c r="E205" s="2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2"/>
      <c r="B206" s="2"/>
      <c r="C206" s="3"/>
      <c r="D206" s="60"/>
      <c r="E206" s="2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2"/>
      <c r="B207" s="2"/>
      <c r="C207" s="3"/>
      <c r="D207" s="60"/>
      <c r="E207" s="2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2"/>
      <c r="B208" s="2"/>
      <c r="C208" s="3"/>
      <c r="D208" s="60"/>
      <c r="E208" s="2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2"/>
      <c r="B209" s="2"/>
      <c r="C209" s="3"/>
      <c r="D209" s="60"/>
      <c r="E209" s="2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2"/>
      <c r="B210" s="2"/>
      <c r="C210" s="3"/>
      <c r="D210" s="60"/>
      <c r="E210" s="2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2"/>
      <c r="B211" s="2"/>
      <c r="C211" s="3"/>
      <c r="D211" s="60"/>
      <c r="E211" s="2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2"/>
      <c r="B212" s="2"/>
      <c r="C212" s="3"/>
      <c r="D212" s="60"/>
      <c r="E212" s="2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2"/>
      <c r="B213" s="2"/>
      <c r="C213" s="3"/>
      <c r="D213" s="60"/>
      <c r="E213" s="2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2"/>
      <c r="B214" s="2"/>
      <c r="C214" s="3"/>
      <c r="D214" s="60"/>
      <c r="E214" s="2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2"/>
      <c r="B215" s="2"/>
      <c r="C215" s="3"/>
      <c r="D215" s="60"/>
      <c r="E215" s="2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D216" s="61"/>
    </row>
    <row r="217" spans="1:26" ht="15.75" customHeight="1">
      <c r="D217" s="61"/>
    </row>
    <row r="218" spans="1:26" ht="15.75" customHeight="1">
      <c r="D218" s="61"/>
    </row>
    <row r="219" spans="1:26" ht="15.75" customHeight="1">
      <c r="D219" s="61"/>
    </row>
    <row r="220" spans="1:26" ht="15.75" customHeight="1">
      <c r="D220" s="61"/>
    </row>
    <row r="221" spans="1:26" ht="15.75" customHeight="1">
      <c r="D221" s="61"/>
    </row>
    <row r="222" spans="1:26" ht="15.75" customHeight="1">
      <c r="D222" s="61"/>
    </row>
    <row r="223" spans="1:26" ht="15.75" customHeight="1">
      <c r="D223" s="61"/>
    </row>
    <row r="224" spans="1:26" ht="15.75" customHeight="1">
      <c r="D224" s="61"/>
    </row>
    <row r="225" spans="4:4" ht="15.75" customHeight="1">
      <c r="D225" s="61"/>
    </row>
    <row r="226" spans="4:4" ht="15.75" customHeight="1">
      <c r="D226" s="61"/>
    </row>
    <row r="227" spans="4:4" ht="15.75" customHeight="1">
      <c r="D227" s="61"/>
    </row>
    <row r="228" spans="4:4" ht="15.75" customHeight="1">
      <c r="D228" s="61"/>
    </row>
    <row r="229" spans="4:4" ht="15.75" customHeight="1">
      <c r="D229" s="61"/>
    </row>
    <row r="230" spans="4:4" ht="15.75" customHeight="1">
      <c r="D230" s="61"/>
    </row>
    <row r="231" spans="4:4" ht="15.75" customHeight="1">
      <c r="D231" s="61"/>
    </row>
    <row r="232" spans="4:4" ht="15.75" customHeight="1">
      <c r="D232" s="61"/>
    </row>
    <row r="233" spans="4:4" ht="15.75" customHeight="1">
      <c r="D233" s="61"/>
    </row>
    <row r="234" spans="4:4" ht="15.75" customHeight="1">
      <c r="D234" s="61"/>
    </row>
    <row r="235" spans="4:4" ht="15.75" customHeight="1">
      <c r="D235" s="61"/>
    </row>
    <row r="236" spans="4:4" ht="15.75" customHeight="1">
      <c r="D236" s="61"/>
    </row>
    <row r="237" spans="4:4" ht="15.75" customHeight="1">
      <c r="D237" s="61"/>
    </row>
    <row r="238" spans="4:4" ht="15.75" customHeight="1">
      <c r="D238" s="61"/>
    </row>
    <row r="239" spans="4:4" ht="15.75" customHeight="1">
      <c r="D239" s="61"/>
    </row>
    <row r="240" spans="4:4" ht="15.75" customHeight="1">
      <c r="D240" s="61"/>
    </row>
    <row r="241" spans="4:4" ht="15.75" customHeight="1">
      <c r="D241" s="61"/>
    </row>
    <row r="242" spans="4:4" ht="15.75" customHeight="1">
      <c r="D242" s="61"/>
    </row>
    <row r="243" spans="4:4" ht="15.75" customHeight="1">
      <c r="D243" s="61"/>
    </row>
    <row r="244" spans="4:4" ht="15.75" customHeight="1">
      <c r="D244" s="61"/>
    </row>
    <row r="245" spans="4:4" ht="15.75" customHeight="1">
      <c r="D245" s="61"/>
    </row>
    <row r="246" spans="4:4" ht="15.75" customHeight="1">
      <c r="D246" s="61"/>
    </row>
    <row r="247" spans="4:4" ht="15.75" customHeight="1">
      <c r="D247" s="61"/>
    </row>
    <row r="248" spans="4:4" ht="15.75" customHeight="1">
      <c r="D248" s="61"/>
    </row>
    <row r="249" spans="4:4" ht="15.75" customHeight="1">
      <c r="D249" s="61"/>
    </row>
    <row r="250" spans="4:4" ht="15.75" customHeight="1">
      <c r="D250" s="61"/>
    </row>
    <row r="251" spans="4:4" ht="15.75" customHeight="1">
      <c r="D251" s="61"/>
    </row>
    <row r="252" spans="4:4" ht="15.75" customHeight="1">
      <c r="D252" s="61"/>
    </row>
    <row r="253" spans="4:4" ht="15.75" customHeight="1">
      <c r="D253" s="61"/>
    </row>
    <row r="254" spans="4:4" ht="15.75" customHeight="1">
      <c r="D254" s="61"/>
    </row>
    <row r="255" spans="4:4" ht="15.75" customHeight="1">
      <c r="D255" s="61"/>
    </row>
    <row r="256" spans="4:4" ht="15.75" customHeight="1">
      <c r="D256" s="61"/>
    </row>
    <row r="257" spans="4:4" ht="15.75" customHeight="1">
      <c r="D257" s="61"/>
    </row>
    <row r="258" spans="4:4" ht="15.75" customHeight="1">
      <c r="D258" s="61"/>
    </row>
    <row r="259" spans="4:4" ht="15.75" customHeight="1">
      <c r="D259" s="61"/>
    </row>
    <row r="260" spans="4:4" ht="15.75" customHeight="1">
      <c r="D260" s="61"/>
    </row>
    <row r="261" spans="4:4" ht="15.75" customHeight="1">
      <c r="D261" s="61"/>
    </row>
    <row r="262" spans="4:4" ht="15.75" customHeight="1">
      <c r="D262" s="61"/>
    </row>
    <row r="263" spans="4:4" ht="15.75" customHeight="1">
      <c r="D263" s="61"/>
    </row>
    <row r="264" spans="4:4" ht="15.75" customHeight="1">
      <c r="D264" s="61"/>
    </row>
    <row r="265" spans="4:4" ht="15.75" customHeight="1">
      <c r="D265" s="61"/>
    </row>
    <row r="266" spans="4:4" ht="15.75" customHeight="1">
      <c r="D266" s="61"/>
    </row>
    <row r="267" spans="4:4" ht="15.75" customHeight="1">
      <c r="D267" s="61"/>
    </row>
    <row r="268" spans="4:4" ht="15.75" customHeight="1">
      <c r="D268" s="61"/>
    </row>
    <row r="269" spans="4:4" ht="15.75" customHeight="1">
      <c r="D269" s="61"/>
    </row>
    <row r="270" spans="4:4" ht="15.75" customHeight="1">
      <c r="D270" s="61"/>
    </row>
    <row r="271" spans="4:4" ht="15.75" customHeight="1">
      <c r="D271" s="61"/>
    </row>
    <row r="272" spans="4:4" ht="15.75" customHeight="1">
      <c r="D272" s="61"/>
    </row>
    <row r="273" spans="4:4" ht="15.75" customHeight="1">
      <c r="D273" s="61"/>
    </row>
    <row r="274" spans="4:4" ht="15.75" customHeight="1">
      <c r="D274" s="61"/>
    </row>
    <row r="275" spans="4:4" ht="15.75" customHeight="1">
      <c r="D275" s="61"/>
    </row>
    <row r="276" spans="4:4" ht="15.75" customHeight="1">
      <c r="D276" s="61"/>
    </row>
    <row r="277" spans="4:4" ht="15.75" customHeight="1">
      <c r="D277" s="61"/>
    </row>
    <row r="278" spans="4:4" ht="15.75" customHeight="1">
      <c r="D278" s="61"/>
    </row>
    <row r="279" spans="4:4" ht="15.75" customHeight="1">
      <c r="D279" s="61"/>
    </row>
    <row r="280" spans="4:4" ht="15.75" customHeight="1">
      <c r="D280" s="61"/>
    </row>
    <row r="281" spans="4:4" ht="15.75" customHeight="1">
      <c r="D281" s="61"/>
    </row>
    <row r="282" spans="4:4" ht="15.75" customHeight="1">
      <c r="D282" s="61"/>
    </row>
    <row r="283" spans="4:4" ht="15.75" customHeight="1">
      <c r="D283" s="61"/>
    </row>
    <row r="284" spans="4:4" ht="15.75" customHeight="1">
      <c r="D284" s="61"/>
    </row>
    <row r="285" spans="4:4" ht="15.75" customHeight="1">
      <c r="D285" s="61"/>
    </row>
    <row r="286" spans="4:4" ht="15.75" customHeight="1">
      <c r="D286" s="61"/>
    </row>
    <row r="287" spans="4:4" ht="15.75" customHeight="1">
      <c r="D287" s="61"/>
    </row>
    <row r="288" spans="4:4" ht="15.75" customHeight="1">
      <c r="D288" s="61"/>
    </row>
    <row r="289" spans="4:4" ht="15.75" customHeight="1">
      <c r="D289" s="61"/>
    </row>
    <row r="290" spans="4:4" ht="15.75" customHeight="1">
      <c r="D290" s="61"/>
    </row>
    <row r="291" spans="4:4" ht="15.75" customHeight="1">
      <c r="D291" s="61"/>
    </row>
    <row r="292" spans="4:4" ht="15.75" customHeight="1">
      <c r="D292" s="61"/>
    </row>
    <row r="293" spans="4:4" ht="15.75" customHeight="1">
      <c r="D293" s="61"/>
    </row>
    <row r="294" spans="4:4" ht="15.75" customHeight="1">
      <c r="D294" s="61"/>
    </row>
    <row r="295" spans="4:4" ht="15.75" customHeight="1">
      <c r="D295" s="61"/>
    </row>
    <row r="296" spans="4:4" ht="15.75" customHeight="1">
      <c r="D296" s="61"/>
    </row>
    <row r="297" spans="4:4" ht="15.75" customHeight="1">
      <c r="D297" s="61"/>
    </row>
    <row r="298" spans="4:4" ht="15.75" customHeight="1">
      <c r="D298" s="61"/>
    </row>
    <row r="299" spans="4:4" ht="15.75" customHeight="1">
      <c r="D299" s="61"/>
    </row>
    <row r="300" spans="4:4" ht="15.75" customHeight="1">
      <c r="D300" s="61"/>
    </row>
    <row r="301" spans="4:4" ht="15.75" customHeight="1">
      <c r="D301" s="61"/>
    </row>
    <row r="302" spans="4:4" ht="15.75" customHeight="1">
      <c r="D302" s="61"/>
    </row>
    <row r="303" spans="4:4" ht="15.75" customHeight="1">
      <c r="D303" s="61"/>
    </row>
    <row r="304" spans="4:4" ht="15.75" customHeight="1">
      <c r="D304" s="61"/>
    </row>
    <row r="305" spans="4:4" ht="15.75" customHeight="1">
      <c r="D305" s="61"/>
    </row>
    <row r="306" spans="4:4" ht="15.75" customHeight="1">
      <c r="D306" s="61"/>
    </row>
    <row r="307" spans="4:4" ht="15.75" customHeight="1">
      <c r="D307" s="61"/>
    </row>
    <row r="308" spans="4:4" ht="15.75" customHeight="1">
      <c r="D308" s="61"/>
    </row>
    <row r="309" spans="4:4" ht="15.75" customHeight="1">
      <c r="D309" s="61"/>
    </row>
    <row r="310" spans="4:4" ht="15.75" customHeight="1">
      <c r="D310" s="61"/>
    </row>
    <row r="311" spans="4:4" ht="15.75" customHeight="1">
      <c r="D311" s="61"/>
    </row>
    <row r="312" spans="4:4" ht="15.75" customHeight="1">
      <c r="D312" s="61"/>
    </row>
    <row r="313" spans="4:4" ht="15.75" customHeight="1">
      <c r="D313" s="61"/>
    </row>
    <row r="314" spans="4:4" ht="15.75" customHeight="1">
      <c r="D314" s="61"/>
    </row>
    <row r="315" spans="4:4" ht="15.75" customHeight="1">
      <c r="D315" s="61"/>
    </row>
    <row r="316" spans="4:4" ht="15.75" customHeight="1">
      <c r="D316" s="61"/>
    </row>
    <row r="317" spans="4:4" ht="15.75" customHeight="1">
      <c r="D317" s="61"/>
    </row>
    <row r="318" spans="4:4" ht="15.75" customHeight="1">
      <c r="D318" s="61"/>
    </row>
    <row r="319" spans="4:4" ht="15.75" customHeight="1">
      <c r="D319" s="61"/>
    </row>
    <row r="320" spans="4:4" ht="15.75" customHeight="1">
      <c r="D320" s="61"/>
    </row>
    <row r="321" spans="4:4" ht="15.75" customHeight="1">
      <c r="D321" s="61"/>
    </row>
    <row r="322" spans="4:4" ht="15.75" customHeight="1">
      <c r="D322" s="61"/>
    </row>
    <row r="323" spans="4:4" ht="15.75" customHeight="1">
      <c r="D323" s="61"/>
    </row>
    <row r="324" spans="4:4" ht="15.75" customHeight="1">
      <c r="D324" s="61"/>
    </row>
    <row r="325" spans="4:4" ht="15.75" customHeight="1">
      <c r="D325" s="61"/>
    </row>
    <row r="326" spans="4:4" ht="15.75" customHeight="1">
      <c r="D326" s="61"/>
    </row>
    <row r="327" spans="4:4" ht="15.75" customHeight="1">
      <c r="D327" s="61"/>
    </row>
    <row r="328" spans="4:4" ht="15.75" customHeight="1">
      <c r="D328" s="61"/>
    </row>
    <row r="329" spans="4:4" ht="15.75" customHeight="1">
      <c r="D329" s="61"/>
    </row>
    <row r="330" spans="4:4" ht="15.75" customHeight="1">
      <c r="D330" s="61"/>
    </row>
    <row r="331" spans="4:4" ht="15.75" customHeight="1">
      <c r="D331" s="61"/>
    </row>
    <row r="332" spans="4:4" ht="15.75" customHeight="1">
      <c r="D332" s="61"/>
    </row>
    <row r="333" spans="4:4" ht="15.75" customHeight="1">
      <c r="D333" s="61"/>
    </row>
    <row r="334" spans="4:4" ht="15.75" customHeight="1">
      <c r="D334" s="61"/>
    </row>
    <row r="335" spans="4:4" ht="15.75" customHeight="1">
      <c r="D335" s="61"/>
    </row>
    <row r="336" spans="4:4" ht="15.75" customHeight="1">
      <c r="D336" s="61"/>
    </row>
    <row r="337" spans="4:4" ht="15.75" customHeight="1">
      <c r="D337" s="61"/>
    </row>
    <row r="338" spans="4:4" ht="15.75" customHeight="1">
      <c r="D338" s="61"/>
    </row>
    <row r="339" spans="4:4" ht="15.75" customHeight="1">
      <c r="D339" s="61"/>
    </row>
    <row r="340" spans="4:4" ht="15.75" customHeight="1">
      <c r="D340" s="61"/>
    </row>
    <row r="341" spans="4:4" ht="15.75" customHeight="1">
      <c r="D341" s="61"/>
    </row>
    <row r="342" spans="4:4" ht="15.75" customHeight="1">
      <c r="D342" s="61"/>
    </row>
    <row r="343" spans="4:4" ht="15.75" customHeight="1">
      <c r="D343" s="61"/>
    </row>
    <row r="344" spans="4:4" ht="15.75" customHeight="1">
      <c r="D344" s="61"/>
    </row>
    <row r="345" spans="4:4" ht="15.75" customHeight="1">
      <c r="D345" s="61"/>
    </row>
    <row r="346" spans="4:4" ht="15.75" customHeight="1">
      <c r="D346" s="61"/>
    </row>
    <row r="347" spans="4:4" ht="15.75" customHeight="1">
      <c r="D347" s="61"/>
    </row>
    <row r="348" spans="4:4" ht="15.75" customHeight="1">
      <c r="D348" s="61"/>
    </row>
    <row r="349" spans="4:4" ht="15.75" customHeight="1">
      <c r="D349" s="61"/>
    </row>
    <row r="350" spans="4:4" ht="15.75" customHeight="1">
      <c r="D350" s="61"/>
    </row>
    <row r="351" spans="4:4" ht="15.75" customHeight="1">
      <c r="D351" s="61"/>
    </row>
    <row r="352" spans="4:4" ht="15.75" customHeight="1">
      <c r="D352" s="61"/>
    </row>
    <row r="353" spans="4:4" ht="15.75" customHeight="1">
      <c r="D353" s="61"/>
    </row>
    <row r="354" spans="4:4" ht="15.75" customHeight="1">
      <c r="D354" s="61"/>
    </row>
    <row r="355" spans="4:4" ht="15.75" customHeight="1">
      <c r="D355" s="61"/>
    </row>
    <row r="356" spans="4:4" ht="15.75" customHeight="1">
      <c r="D356" s="61"/>
    </row>
    <row r="357" spans="4:4" ht="15.75" customHeight="1">
      <c r="D357" s="61"/>
    </row>
    <row r="358" spans="4:4" ht="15.75" customHeight="1">
      <c r="D358" s="61"/>
    </row>
    <row r="359" spans="4:4" ht="15.75" customHeight="1">
      <c r="D359" s="61"/>
    </row>
    <row r="360" spans="4:4" ht="15.75" customHeight="1">
      <c r="D360" s="61"/>
    </row>
    <row r="361" spans="4:4" ht="15.75" customHeight="1">
      <c r="D361" s="61"/>
    </row>
    <row r="362" spans="4:4" ht="15.75" customHeight="1">
      <c r="D362" s="61"/>
    </row>
    <row r="363" spans="4:4" ht="15.75" customHeight="1">
      <c r="D363" s="61"/>
    </row>
    <row r="364" spans="4:4" ht="15.75" customHeight="1">
      <c r="D364" s="61"/>
    </row>
    <row r="365" spans="4:4" ht="15.75" customHeight="1">
      <c r="D365" s="61"/>
    </row>
    <row r="366" spans="4:4" ht="15.75" customHeight="1">
      <c r="D366" s="61"/>
    </row>
    <row r="367" spans="4:4" ht="15.75" customHeight="1">
      <c r="D367" s="61"/>
    </row>
    <row r="368" spans="4:4" ht="15.75" customHeight="1">
      <c r="D368" s="61"/>
    </row>
    <row r="369" spans="4:4" ht="15.75" customHeight="1">
      <c r="D369" s="61"/>
    </row>
    <row r="370" spans="4:4" ht="15.75" customHeight="1">
      <c r="D370" s="61"/>
    </row>
    <row r="371" spans="4:4" ht="15.75" customHeight="1">
      <c r="D371" s="61"/>
    </row>
    <row r="372" spans="4:4" ht="15.75" customHeight="1">
      <c r="D372" s="61"/>
    </row>
    <row r="373" spans="4:4" ht="15.75" customHeight="1">
      <c r="D373" s="61"/>
    </row>
    <row r="374" spans="4:4" ht="15.75" customHeight="1">
      <c r="D374" s="61"/>
    </row>
    <row r="375" spans="4:4" ht="15.75" customHeight="1">
      <c r="D375" s="61"/>
    </row>
    <row r="376" spans="4:4" ht="15.75" customHeight="1">
      <c r="D376" s="61"/>
    </row>
    <row r="377" spans="4:4" ht="15.75" customHeight="1">
      <c r="D377" s="61"/>
    </row>
    <row r="378" spans="4:4" ht="15.75" customHeight="1">
      <c r="D378" s="61"/>
    </row>
    <row r="379" spans="4:4" ht="15.75" customHeight="1">
      <c r="D379" s="61"/>
    </row>
    <row r="380" spans="4:4" ht="15.75" customHeight="1">
      <c r="D380" s="61"/>
    </row>
    <row r="381" spans="4:4" ht="15.75" customHeight="1">
      <c r="D381" s="61"/>
    </row>
    <row r="382" spans="4:4" ht="15.75" customHeight="1">
      <c r="D382" s="61"/>
    </row>
    <row r="383" spans="4:4" ht="15.75" customHeight="1">
      <c r="D383" s="61"/>
    </row>
    <row r="384" spans="4:4" ht="15.75" customHeight="1">
      <c r="D384" s="61"/>
    </row>
    <row r="385" spans="4:4" ht="15.75" customHeight="1">
      <c r="D385" s="61"/>
    </row>
    <row r="386" spans="4:4" ht="15.75" customHeight="1">
      <c r="D386" s="61"/>
    </row>
    <row r="387" spans="4:4" ht="15.75" customHeight="1">
      <c r="D387" s="61"/>
    </row>
    <row r="388" spans="4:4" ht="15.75" customHeight="1">
      <c r="D388" s="61"/>
    </row>
    <row r="389" spans="4:4" ht="15.75" customHeight="1">
      <c r="D389" s="61"/>
    </row>
    <row r="390" spans="4:4" ht="15.75" customHeight="1">
      <c r="D390" s="61"/>
    </row>
    <row r="391" spans="4:4" ht="15.75" customHeight="1">
      <c r="D391" s="61"/>
    </row>
    <row r="392" spans="4:4" ht="15.75" customHeight="1">
      <c r="D392" s="61"/>
    </row>
    <row r="393" spans="4:4" ht="15.75" customHeight="1">
      <c r="D393" s="61"/>
    </row>
    <row r="394" spans="4:4" ht="15.75" customHeight="1">
      <c r="D394" s="61"/>
    </row>
    <row r="395" spans="4:4" ht="15.75" customHeight="1">
      <c r="D395" s="61"/>
    </row>
    <row r="396" spans="4:4" ht="15.75" customHeight="1">
      <c r="D396" s="61"/>
    </row>
    <row r="397" spans="4:4" ht="15.75" customHeight="1">
      <c r="D397" s="61"/>
    </row>
    <row r="398" spans="4:4" ht="15.75" customHeight="1">
      <c r="D398" s="61"/>
    </row>
    <row r="399" spans="4:4" ht="15.75" customHeight="1">
      <c r="D399" s="61"/>
    </row>
    <row r="400" spans="4:4" ht="15.75" customHeight="1">
      <c r="D400" s="61"/>
    </row>
    <row r="401" spans="4:4" ht="15.75" customHeight="1">
      <c r="D401" s="61"/>
    </row>
    <row r="402" spans="4:4" ht="15.75" customHeight="1">
      <c r="D402" s="61"/>
    </row>
    <row r="403" spans="4:4" ht="15.75" customHeight="1">
      <c r="D403" s="61"/>
    </row>
    <row r="404" spans="4:4" ht="15.75" customHeight="1">
      <c r="D404" s="61"/>
    </row>
    <row r="405" spans="4:4" ht="15.75" customHeight="1">
      <c r="D405" s="61"/>
    </row>
    <row r="406" spans="4:4" ht="15.75" customHeight="1">
      <c r="D406" s="61"/>
    </row>
    <row r="407" spans="4:4" ht="15.75" customHeight="1">
      <c r="D407" s="61"/>
    </row>
    <row r="408" spans="4:4" ht="15.75" customHeight="1">
      <c r="D408" s="61"/>
    </row>
    <row r="409" spans="4:4" ht="15.75" customHeight="1">
      <c r="D409" s="61"/>
    </row>
    <row r="410" spans="4:4" ht="15.75" customHeight="1">
      <c r="D410" s="61"/>
    </row>
    <row r="411" spans="4:4" ht="15.75" customHeight="1">
      <c r="D411" s="61"/>
    </row>
    <row r="412" spans="4:4" ht="15.75" customHeight="1">
      <c r="D412" s="61"/>
    </row>
    <row r="413" spans="4:4" ht="15.75" customHeight="1">
      <c r="D413" s="61"/>
    </row>
    <row r="414" spans="4:4" ht="15.75" customHeight="1">
      <c r="D414" s="61"/>
    </row>
    <row r="415" spans="4:4" ht="15.75" customHeight="1">
      <c r="D415" s="61"/>
    </row>
    <row r="416" spans="4:4" ht="15.75" customHeight="1">
      <c r="D416" s="61"/>
    </row>
    <row r="417" spans="4:4" ht="15.75" customHeight="1">
      <c r="D417" s="61"/>
    </row>
    <row r="418" spans="4:4" ht="15.75" customHeight="1">
      <c r="D418" s="61"/>
    </row>
    <row r="419" spans="4:4" ht="15.75" customHeight="1">
      <c r="D419" s="61"/>
    </row>
    <row r="420" spans="4:4" ht="15.75" customHeight="1">
      <c r="D420" s="61"/>
    </row>
    <row r="421" spans="4:4" ht="15.75" customHeight="1">
      <c r="D421" s="61"/>
    </row>
    <row r="422" spans="4:4" ht="15.75" customHeight="1">
      <c r="D422" s="61"/>
    </row>
    <row r="423" spans="4:4" ht="15.75" customHeight="1">
      <c r="D423" s="61"/>
    </row>
    <row r="424" spans="4:4" ht="15.75" customHeight="1">
      <c r="D424" s="61"/>
    </row>
    <row r="425" spans="4:4" ht="15.75" customHeight="1">
      <c r="D425" s="61"/>
    </row>
    <row r="426" spans="4:4" ht="15.75" customHeight="1">
      <c r="D426" s="61"/>
    </row>
    <row r="427" spans="4:4" ht="15.75" customHeight="1">
      <c r="D427" s="61"/>
    </row>
    <row r="428" spans="4:4" ht="15.75" customHeight="1">
      <c r="D428" s="61"/>
    </row>
    <row r="429" spans="4:4" ht="15.75" customHeight="1">
      <c r="D429" s="61"/>
    </row>
    <row r="430" spans="4:4" ht="15.75" customHeight="1">
      <c r="D430" s="61"/>
    </row>
    <row r="431" spans="4:4" ht="15.75" customHeight="1">
      <c r="D431" s="61"/>
    </row>
    <row r="432" spans="4:4" ht="15.75" customHeight="1">
      <c r="D432" s="61"/>
    </row>
    <row r="433" spans="4:4" ht="15.75" customHeight="1">
      <c r="D433" s="61"/>
    </row>
    <row r="434" spans="4:4" ht="15.75" customHeight="1">
      <c r="D434" s="61"/>
    </row>
    <row r="435" spans="4:4" ht="15.75" customHeight="1">
      <c r="D435" s="61"/>
    </row>
    <row r="436" spans="4:4" ht="15.75" customHeight="1">
      <c r="D436" s="61"/>
    </row>
    <row r="437" spans="4:4" ht="15.75" customHeight="1">
      <c r="D437" s="61"/>
    </row>
    <row r="438" spans="4:4" ht="15.75" customHeight="1">
      <c r="D438" s="61"/>
    </row>
    <row r="439" spans="4:4" ht="15.75" customHeight="1">
      <c r="D439" s="61"/>
    </row>
    <row r="440" spans="4:4" ht="15.75" customHeight="1">
      <c r="D440" s="61"/>
    </row>
    <row r="441" spans="4:4" ht="15.75" customHeight="1">
      <c r="D441" s="61"/>
    </row>
    <row r="442" spans="4:4" ht="15.75" customHeight="1">
      <c r="D442" s="61"/>
    </row>
    <row r="443" spans="4:4" ht="15.75" customHeight="1">
      <c r="D443" s="61"/>
    </row>
    <row r="444" spans="4:4" ht="15.75" customHeight="1">
      <c r="D444" s="61"/>
    </row>
    <row r="445" spans="4:4" ht="15.75" customHeight="1">
      <c r="D445" s="61"/>
    </row>
    <row r="446" spans="4:4" ht="15.75" customHeight="1">
      <c r="D446" s="61"/>
    </row>
    <row r="447" spans="4:4" ht="15.75" customHeight="1">
      <c r="D447" s="61"/>
    </row>
    <row r="448" spans="4:4" ht="15.75" customHeight="1">
      <c r="D448" s="61"/>
    </row>
    <row r="449" spans="4:4" ht="15.75" customHeight="1">
      <c r="D449" s="61"/>
    </row>
    <row r="450" spans="4:4" ht="15.75" customHeight="1">
      <c r="D450" s="61"/>
    </row>
    <row r="451" spans="4:4" ht="15.75" customHeight="1">
      <c r="D451" s="61"/>
    </row>
    <row r="452" spans="4:4" ht="15.75" customHeight="1">
      <c r="D452" s="61"/>
    </row>
    <row r="453" spans="4:4" ht="15.75" customHeight="1">
      <c r="D453" s="61"/>
    </row>
    <row r="454" spans="4:4" ht="15.75" customHeight="1">
      <c r="D454" s="61"/>
    </row>
    <row r="455" spans="4:4" ht="15.75" customHeight="1">
      <c r="D455" s="61"/>
    </row>
    <row r="456" spans="4:4" ht="15.75" customHeight="1">
      <c r="D456" s="61"/>
    </row>
    <row r="457" spans="4:4" ht="15.75" customHeight="1">
      <c r="D457" s="61"/>
    </row>
    <row r="458" spans="4:4" ht="15.75" customHeight="1">
      <c r="D458" s="61"/>
    </row>
    <row r="459" spans="4:4" ht="15.75" customHeight="1">
      <c r="D459" s="61"/>
    </row>
    <row r="460" spans="4:4" ht="15.75" customHeight="1">
      <c r="D460" s="61"/>
    </row>
    <row r="461" spans="4:4" ht="15.75" customHeight="1">
      <c r="D461" s="61"/>
    </row>
    <row r="462" spans="4:4" ht="15.75" customHeight="1">
      <c r="D462" s="61"/>
    </row>
    <row r="463" spans="4:4" ht="15.75" customHeight="1">
      <c r="D463" s="61"/>
    </row>
    <row r="464" spans="4:4" ht="15.75" customHeight="1">
      <c r="D464" s="61"/>
    </row>
    <row r="465" spans="4:4" ht="15.75" customHeight="1">
      <c r="D465" s="61"/>
    </row>
    <row r="466" spans="4:4" ht="15.75" customHeight="1">
      <c r="D466" s="61"/>
    </row>
    <row r="467" spans="4:4" ht="15.75" customHeight="1">
      <c r="D467" s="61"/>
    </row>
    <row r="468" spans="4:4" ht="15.75" customHeight="1">
      <c r="D468" s="61"/>
    </row>
    <row r="469" spans="4:4" ht="15.75" customHeight="1">
      <c r="D469" s="61"/>
    </row>
    <row r="470" spans="4:4" ht="15.75" customHeight="1">
      <c r="D470" s="61"/>
    </row>
    <row r="471" spans="4:4" ht="15.75" customHeight="1">
      <c r="D471" s="61"/>
    </row>
    <row r="472" spans="4:4" ht="15.75" customHeight="1">
      <c r="D472" s="61"/>
    </row>
    <row r="473" spans="4:4" ht="15.75" customHeight="1">
      <c r="D473" s="61"/>
    </row>
    <row r="474" spans="4:4" ht="15.75" customHeight="1">
      <c r="D474" s="61"/>
    </row>
    <row r="475" spans="4:4" ht="15.75" customHeight="1">
      <c r="D475" s="61"/>
    </row>
    <row r="476" spans="4:4" ht="15.75" customHeight="1">
      <c r="D476" s="61"/>
    </row>
    <row r="477" spans="4:4" ht="15.75" customHeight="1">
      <c r="D477" s="61"/>
    </row>
    <row r="478" spans="4:4" ht="15.75" customHeight="1">
      <c r="D478" s="61"/>
    </row>
    <row r="479" spans="4:4" ht="15.75" customHeight="1">
      <c r="D479" s="61"/>
    </row>
    <row r="480" spans="4:4" ht="15.75" customHeight="1">
      <c r="D480" s="61"/>
    </row>
    <row r="481" spans="4:4" ht="15.75" customHeight="1">
      <c r="D481" s="61"/>
    </row>
    <row r="482" spans="4:4" ht="15.75" customHeight="1">
      <c r="D482" s="61"/>
    </row>
    <row r="483" spans="4:4" ht="15.75" customHeight="1">
      <c r="D483" s="61"/>
    </row>
    <row r="484" spans="4:4" ht="15.75" customHeight="1">
      <c r="D484" s="61"/>
    </row>
    <row r="485" spans="4:4" ht="15.75" customHeight="1">
      <c r="D485" s="61"/>
    </row>
    <row r="486" spans="4:4" ht="15.75" customHeight="1">
      <c r="D486" s="61"/>
    </row>
    <row r="487" spans="4:4" ht="15.75" customHeight="1">
      <c r="D487" s="61"/>
    </row>
    <row r="488" spans="4:4" ht="15.75" customHeight="1">
      <c r="D488" s="61"/>
    </row>
    <row r="489" spans="4:4" ht="15.75" customHeight="1">
      <c r="D489" s="61"/>
    </row>
    <row r="490" spans="4:4" ht="15.75" customHeight="1">
      <c r="D490" s="61"/>
    </row>
    <row r="491" spans="4:4" ht="15.75" customHeight="1">
      <c r="D491" s="61"/>
    </row>
    <row r="492" spans="4:4" ht="15.75" customHeight="1">
      <c r="D492" s="61"/>
    </row>
    <row r="493" spans="4:4" ht="15.75" customHeight="1">
      <c r="D493" s="61"/>
    </row>
    <row r="494" spans="4:4" ht="15.75" customHeight="1">
      <c r="D494" s="61"/>
    </row>
    <row r="495" spans="4:4" ht="15.75" customHeight="1">
      <c r="D495" s="61"/>
    </row>
    <row r="496" spans="4:4" ht="15.75" customHeight="1">
      <c r="D496" s="61"/>
    </row>
    <row r="497" spans="4:4" ht="15.75" customHeight="1">
      <c r="D497" s="61"/>
    </row>
    <row r="498" spans="4:4" ht="15.75" customHeight="1">
      <c r="D498" s="61"/>
    </row>
    <row r="499" spans="4:4" ht="15.75" customHeight="1">
      <c r="D499" s="61"/>
    </row>
    <row r="500" spans="4:4" ht="15.75" customHeight="1">
      <c r="D500" s="61"/>
    </row>
    <row r="501" spans="4:4" ht="15.75" customHeight="1">
      <c r="D501" s="61"/>
    </row>
    <row r="502" spans="4:4" ht="15.75" customHeight="1">
      <c r="D502" s="61"/>
    </row>
    <row r="503" spans="4:4" ht="15.75" customHeight="1">
      <c r="D503" s="61"/>
    </row>
    <row r="504" spans="4:4" ht="15.75" customHeight="1">
      <c r="D504" s="61"/>
    </row>
    <row r="505" spans="4:4" ht="15.75" customHeight="1">
      <c r="D505" s="61"/>
    </row>
    <row r="506" spans="4:4" ht="15.75" customHeight="1">
      <c r="D506" s="61"/>
    </row>
    <row r="507" spans="4:4" ht="15.75" customHeight="1">
      <c r="D507" s="61"/>
    </row>
    <row r="508" spans="4:4" ht="15.75" customHeight="1">
      <c r="D508" s="61"/>
    </row>
    <row r="509" spans="4:4" ht="15.75" customHeight="1">
      <c r="D509" s="61"/>
    </row>
    <row r="510" spans="4:4" ht="15.75" customHeight="1">
      <c r="D510" s="61"/>
    </row>
    <row r="511" spans="4:4" ht="15.75" customHeight="1">
      <c r="D511" s="61"/>
    </row>
    <row r="512" spans="4:4" ht="15.75" customHeight="1">
      <c r="D512" s="61"/>
    </row>
    <row r="513" spans="4:4" ht="15.75" customHeight="1">
      <c r="D513" s="61"/>
    </row>
    <row r="514" spans="4:4" ht="15.75" customHeight="1">
      <c r="D514" s="61"/>
    </row>
    <row r="515" spans="4:4" ht="15.75" customHeight="1">
      <c r="D515" s="61"/>
    </row>
    <row r="516" spans="4:4" ht="15.75" customHeight="1">
      <c r="D516" s="61"/>
    </row>
    <row r="517" spans="4:4" ht="15.75" customHeight="1">
      <c r="D517" s="61"/>
    </row>
    <row r="518" spans="4:4" ht="15.75" customHeight="1">
      <c r="D518" s="61"/>
    </row>
    <row r="519" spans="4:4" ht="15.75" customHeight="1">
      <c r="D519" s="61"/>
    </row>
    <row r="520" spans="4:4" ht="15.75" customHeight="1">
      <c r="D520" s="61"/>
    </row>
    <row r="521" spans="4:4" ht="15.75" customHeight="1">
      <c r="D521" s="61"/>
    </row>
    <row r="522" spans="4:4" ht="15.75" customHeight="1">
      <c r="D522" s="61"/>
    </row>
    <row r="523" spans="4:4" ht="15.75" customHeight="1">
      <c r="D523" s="61"/>
    </row>
    <row r="524" spans="4:4" ht="15.75" customHeight="1">
      <c r="D524" s="61"/>
    </row>
    <row r="525" spans="4:4" ht="15.75" customHeight="1">
      <c r="D525" s="61"/>
    </row>
    <row r="526" spans="4:4" ht="15.75" customHeight="1">
      <c r="D526" s="61"/>
    </row>
    <row r="527" spans="4:4" ht="15.75" customHeight="1">
      <c r="D527" s="61"/>
    </row>
    <row r="528" spans="4:4" ht="15.75" customHeight="1">
      <c r="D528" s="61"/>
    </row>
    <row r="529" spans="4:4" ht="15.75" customHeight="1">
      <c r="D529" s="61"/>
    </row>
    <row r="530" spans="4:4" ht="15.75" customHeight="1">
      <c r="D530" s="61"/>
    </row>
    <row r="531" spans="4:4" ht="15.75" customHeight="1">
      <c r="D531" s="61"/>
    </row>
    <row r="532" spans="4:4" ht="15.75" customHeight="1">
      <c r="D532" s="61"/>
    </row>
    <row r="533" spans="4:4" ht="15.75" customHeight="1">
      <c r="D533" s="61"/>
    </row>
    <row r="534" spans="4:4" ht="15.75" customHeight="1">
      <c r="D534" s="61"/>
    </row>
    <row r="535" spans="4:4" ht="15.75" customHeight="1">
      <c r="D535" s="61"/>
    </row>
    <row r="536" spans="4:4" ht="15.75" customHeight="1">
      <c r="D536" s="61"/>
    </row>
    <row r="537" spans="4:4" ht="15.75" customHeight="1">
      <c r="D537" s="61"/>
    </row>
    <row r="538" spans="4:4" ht="15.75" customHeight="1">
      <c r="D538" s="61"/>
    </row>
    <row r="539" spans="4:4" ht="15.75" customHeight="1">
      <c r="D539" s="61"/>
    </row>
    <row r="540" spans="4:4" ht="15.75" customHeight="1">
      <c r="D540" s="61"/>
    </row>
    <row r="541" spans="4:4" ht="15.75" customHeight="1">
      <c r="D541" s="61"/>
    </row>
    <row r="542" spans="4:4" ht="15.75" customHeight="1">
      <c r="D542" s="61"/>
    </row>
    <row r="543" spans="4:4" ht="15.75" customHeight="1">
      <c r="D543" s="61"/>
    </row>
    <row r="544" spans="4:4" ht="15.75" customHeight="1">
      <c r="D544" s="61"/>
    </row>
    <row r="545" spans="4:4" ht="15.75" customHeight="1">
      <c r="D545" s="61"/>
    </row>
    <row r="546" spans="4:4" ht="15.75" customHeight="1">
      <c r="D546" s="61"/>
    </row>
    <row r="547" spans="4:4" ht="15.75" customHeight="1">
      <c r="D547" s="61"/>
    </row>
    <row r="548" spans="4:4" ht="15.75" customHeight="1">
      <c r="D548" s="61"/>
    </row>
    <row r="549" spans="4:4" ht="15.75" customHeight="1">
      <c r="D549" s="61"/>
    </row>
    <row r="550" spans="4:4" ht="15.75" customHeight="1">
      <c r="D550" s="61"/>
    </row>
    <row r="551" spans="4:4" ht="15.75" customHeight="1">
      <c r="D551" s="61"/>
    </row>
    <row r="552" spans="4:4" ht="15.75" customHeight="1">
      <c r="D552" s="61"/>
    </row>
    <row r="553" spans="4:4" ht="15.75" customHeight="1">
      <c r="D553" s="61"/>
    </row>
    <row r="554" spans="4:4" ht="15.75" customHeight="1">
      <c r="D554" s="61"/>
    </row>
    <row r="555" spans="4:4" ht="15.75" customHeight="1">
      <c r="D555" s="61"/>
    </row>
    <row r="556" spans="4:4" ht="15.75" customHeight="1">
      <c r="D556" s="61"/>
    </row>
    <row r="557" spans="4:4" ht="15.75" customHeight="1">
      <c r="D557" s="61"/>
    </row>
    <row r="558" spans="4:4" ht="15.75" customHeight="1">
      <c r="D558" s="61"/>
    </row>
    <row r="559" spans="4:4" ht="15.75" customHeight="1">
      <c r="D559" s="61"/>
    </row>
    <row r="560" spans="4:4" ht="15.75" customHeight="1">
      <c r="D560" s="61"/>
    </row>
    <row r="561" spans="4:4" ht="15.75" customHeight="1">
      <c r="D561" s="61"/>
    </row>
    <row r="562" spans="4:4" ht="15.75" customHeight="1">
      <c r="D562" s="61"/>
    </row>
    <row r="563" spans="4:4" ht="15.75" customHeight="1">
      <c r="D563" s="61"/>
    </row>
    <row r="564" spans="4:4" ht="15.75" customHeight="1">
      <c r="D564" s="61"/>
    </row>
    <row r="565" spans="4:4" ht="15.75" customHeight="1">
      <c r="D565" s="61"/>
    </row>
    <row r="566" spans="4:4" ht="15.75" customHeight="1">
      <c r="D566" s="61"/>
    </row>
    <row r="567" spans="4:4" ht="15.75" customHeight="1">
      <c r="D567" s="61"/>
    </row>
    <row r="568" spans="4:4" ht="15.75" customHeight="1">
      <c r="D568" s="61"/>
    </row>
    <row r="569" spans="4:4" ht="15.75" customHeight="1">
      <c r="D569" s="61"/>
    </row>
    <row r="570" spans="4:4" ht="15.75" customHeight="1">
      <c r="D570" s="61"/>
    </row>
    <row r="571" spans="4:4" ht="15.75" customHeight="1">
      <c r="D571" s="61"/>
    </row>
    <row r="572" spans="4:4" ht="15.75" customHeight="1">
      <c r="D572" s="61"/>
    </row>
    <row r="573" spans="4:4" ht="15.75" customHeight="1">
      <c r="D573" s="61"/>
    </row>
    <row r="574" spans="4:4" ht="15.75" customHeight="1">
      <c r="D574" s="61"/>
    </row>
    <row r="575" spans="4:4" ht="15.75" customHeight="1">
      <c r="D575" s="61"/>
    </row>
    <row r="576" spans="4:4" ht="15.75" customHeight="1">
      <c r="D576" s="61"/>
    </row>
    <row r="577" spans="4:4" ht="15.75" customHeight="1">
      <c r="D577" s="61"/>
    </row>
    <row r="578" spans="4:4" ht="15.75" customHeight="1">
      <c r="D578" s="61"/>
    </row>
    <row r="579" spans="4:4" ht="15.75" customHeight="1">
      <c r="D579" s="61"/>
    </row>
    <row r="580" spans="4:4" ht="15.75" customHeight="1">
      <c r="D580" s="61"/>
    </row>
    <row r="581" spans="4:4" ht="15.75" customHeight="1">
      <c r="D581" s="61"/>
    </row>
    <row r="582" spans="4:4" ht="15.75" customHeight="1">
      <c r="D582" s="61"/>
    </row>
    <row r="583" spans="4:4" ht="15.75" customHeight="1">
      <c r="D583" s="61"/>
    </row>
    <row r="584" spans="4:4" ht="15.75" customHeight="1">
      <c r="D584" s="61"/>
    </row>
    <row r="585" spans="4:4" ht="15.75" customHeight="1">
      <c r="D585" s="61"/>
    </row>
    <row r="586" spans="4:4" ht="15.75" customHeight="1">
      <c r="D586" s="61"/>
    </row>
    <row r="587" spans="4:4" ht="15.75" customHeight="1">
      <c r="D587" s="61"/>
    </row>
    <row r="588" spans="4:4" ht="15.75" customHeight="1">
      <c r="D588" s="61"/>
    </row>
    <row r="589" spans="4:4" ht="15.75" customHeight="1">
      <c r="D589" s="61"/>
    </row>
    <row r="590" spans="4:4" ht="15.75" customHeight="1">
      <c r="D590" s="61"/>
    </row>
    <row r="591" spans="4:4" ht="15.75" customHeight="1">
      <c r="D591" s="61"/>
    </row>
    <row r="592" spans="4:4" ht="15.75" customHeight="1">
      <c r="D592" s="61"/>
    </row>
    <row r="593" spans="4:4" ht="15.75" customHeight="1">
      <c r="D593" s="61"/>
    </row>
    <row r="594" spans="4:4" ht="15.75" customHeight="1">
      <c r="D594" s="61"/>
    </row>
    <row r="595" spans="4:4" ht="15.75" customHeight="1">
      <c r="D595" s="61"/>
    </row>
    <row r="596" spans="4:4" ht="15.75" customHeight="1">
      <c r="D596" s="61"/>
    </row>
    <row r="597" spans="4:4" ht="15.75" customHeight="1">
      <c r="D597" s="61"/>
    </row>
    <row r="598" spans="4:4" ht="15.75" customHeight="1">
      <c r="D598" s="61"/>
    </row>
    <row r="599" spans="4:4" ht="15.75" customHeight="1">
      <c r="D599" s="61"/>
    </row>
    <row r="600" spans="4:4" ht="15.75" customHeight="1">
      <c r="D600" s="61"/>
    </row>
    <row r="601" spans="4:4" ht="15.75" customHeight="1">
      <c r="D601" s="61"/>
    </row>
    <row r="602" spans="4:4" ht="15.75" customHeight="1">
      <c r="D602" s="61"/>
    </row>
    <row r="603" spans="4:4" ht="15.75" customHeight="1">
      <c r="D603" s="61"/>
    </row>
    <row r="604" spans="4:4" ht="15.75" customHeight="1">
      <c r="D604" s="61"/>
    </row>
    <row r="605" spans="4:4" ht="15.75" customHeight="1">
      <c r="D605" s="61"/>
    </row>
    <row r="606" spans="4:4" ht="15.75" customHeight="1">
      <c r="D606" s="61"/>
    </row>
    <row r="607" spans="4:4" ht="15.75" customHeight="1">
      <c r="D607" s="61"/>
    </row>
    <row r="608" spans="4:4" ht="15.75" customHeight="1">
      <c r="D608" s="61"/>
    </row>
    <row r="609" spans="4:4" ht="15.75" customHeight="1">
      <c r="D609" s="61"/>
    </row>
    <row r="610" spans="4:4" ht="15.75" customHeight="1">
      <c r="D610" s="61"/>
    </row>
    <row r="611" spans="4:4" ht="15.75" customHeight="1">
      <c r="D611" s="61"/>
    </row>
    <row r="612" spans="4:4" ht="15.75" customHeight="1">
      <c r="D612" s="61"/>
    </row>
    <row r="613" spans="4:4" ht="15.75" customHeight="1">
      <c r="D613" s="61"/>
    </row>
    <row r="614" spans="4:4" ht="15.75" customHeight="1">
      <c r="D614" s="61"/>
    </row>
    <row r="615" spans="4:4" ht="15.75" customHeight="1">
      <c r="D615" s="61"/>
    </row>
    <row r="616" spans="4:4" ht="15.75" customHeight="1">
      <c r="D616" s="61"/>
    </row>
    <row r="617" spans="4:4" ht="15.75" customHeight="1">
      <c r="D617" s="61"/>
    </row>
    <row r="618" spans="4:4" ht="15.75" customHeight="1">
      <c r="D618" s="61"/>
    </row>
    <row r="619" spans="4:4" ht="15.75" customHeight="1">
      <c r="D619" s="61"/>
    </row>
    <row r="620" spans="4:4" ht="15.75" customHeight="1">
      <c r="D620" s="61"/>
    </row>
    <row r="621" spans="4:4" ht="15.75" customHeight="1">
      <c r="D621" s="61"/>
    </row>
    <row r="622" spans="4:4" ht="15.75" customHeight="1">
      <c r="D622" s="61"/>
    </row>
    <row r="623" spans="4:4" ht="15.75" customHeight="1">
      <c r="D623" s="61"/>
    </row>
    <row r="624" spans="4:4" ht="15.75" customHeight="1">
      <c r="D624" s="61"/>
    </row>
    <row r="625" spans="4:4" ht="15.75" customHeight="1">
      <c r="D625" s="61"/>
    </row>
    <row r="626" spans="4:4" ht="15.75" customHeight="1">
      <c r="D626" s="61"/>
    </row>
    <row r="627" spans="4:4" ht="15.75" customHeight="1">
      <c r="D627" s="61"/>
    </row>
    <row r="628" spans="4:4" ht="15.75" customHeight="1">
      <c r="D628" s="61"/>
    </row>
    <row r="629" spans="4:4" ht="15.75" customHeight="1">
      <c r="D629" s="61"/>
    </row>
    <row r="630" spans="4:4" ht="15.75" customHeight="1">
      <c r="D630" s="61"/>
    </row>
    <row r="631" spans="4:4" ht="15.75" customHeight="1">
      <c r="D631" s="61"/>
    </row>
    <row r="632" spans="4:4" ht="15.75" customHeight="1">
      <c r="D632" s="61"/>
    </row>
    <row r="633" spans="4:4" ht="15.75" customHeight="1">
      <c r="D633" s="61"/>
    </row>
    <row r="634" spans="4:4" ht="15.75" customHeight="1">
      <c r="D634" s="61"/>
    </row>
    <row r="635" spans="4:4" ht="15.75" customHeight="1">
      <c r="D635" s="61"/>
    </row>
    <row r="636" spans="4:4" ht="15.75" customHeight="1">
      <c r="D636" s="61"/>
    </row>
    <row r="637" spans="4:4" ht="15.75" customHeight="1">
      <c r="D637" s="61"/>
    </row>
    <row r="638" spans="4:4" ht="15.75" customHeight="1">
      <c r="D638" s="61"/>
    </row>
    <row r="639" spans="4:4" ht="15.75" customHeight="1">
      <c r="D639" s="61"/>
    </row>
    <row r="640" spans="4:4" ht="15.75" customHeight="1">
      <c r="D640" s="61"/>
    </row>
    <row r="641" spans="4:4" ht="15.75" customHeight="1">
      <c r="D641" s="61"/>
    </row>
    <row r="642" spans="4:4" ht="15.75" customHeight="1">
      <c r="D642" s="61"/>
    </row>
    <row r="643" spans="4:4" ht="15.75" customHeight="1">
      <c r="D643" s="61"/>
    </row>
    <row r="644" spans="4:4" ht="15.75" customHeight="1">
      <c r="D644" s="61"/>
    </row>
    <row r="645" spans="4:4" ht="15.75" customHeight="1">
      <c r="D645" s="61"/>
    </row>
    <row r="646" spans="4:4" ht="15.75" customHeight="1">
      <c r="D646" s="61"/>
    </row>
    <row r="647" spans="4:4" ht="15.75" customHeight="1">
      <c r="D647" s="61"/>
    </row>
    <row r="648" spans="4:4" ht="15.75" customHeight="1">
      <c r="D648" s="61"/>
    </row>
    <row r="649" spans="4:4" ht="15.75" customHeight="1">
      <c r="D649" s="61"/>
    </row>
    <row r="650" spans="4:4" ht="15.75" customHeight="1">
      <c r="D650" s="61"/>
    </row>
    <row r="651" spans="4:4" ht="15.75" customHeight="1">
      <c r="D651" s="61"/>
    </row>
    <row r="652" spans="4:4" ht="15.75" customHeight="1">
      <c r="D652" s="61"/>
    </row>
    <row r="653" spans="4:4" ht="15.75" customHeight="1">
      <c r="D653" s="61"/>
    </row>
    <row r="654" spans="4:4" ht="15.75" customHeight="1">
      <c r="D654" s="61"/>
    </row>
    <row r="655" spans="4:4" ht="15.75" customHeight="1">
      <c r="D655" s="61"/>
    </row>
    <row r="656" spans="4:4" ht="15.75" customHeight="1">
      <c r="D656" s="61"/>
    </row>
    <row r="657" spans="4:4" ht="15.75" customHeight="1">
      <c r="D657" s="61"/>
    </row>
    <row r="658" spans="4:4" ht="15.75" customHeight="1">
      <c r="D658" s="61"/>
    </row>
    <row r="659" spans="4:4" ht="15.75" customHeight="1">
      <c r="D659" s="61"/>
    </row>
    <row r="660" spans="4:4" ht="15.75" customHeight="1">
      <c r="D660" s="61"/>
    </row>
    <row r="661" spans="4:4" ht="15.75" customHeight="1">
      <c r="D661" s="61"/>
    </row>
    <row r="662" spans="4:4" ht="15.75" customHeight="1">
      <c r="D662" s="61"/>
    </row>
    <row r="663" spans="4:4" ht="15.75" customHeight="1">
      <c r="D663" s="61"/>
    </row>
    <row r="664" spans="4:4" ht="15.75" customHeight="1">
      <c r="D664" s="61"/>
    </row>
    <row r="665" spans="4:4" ht="15.75" customHeight="1">
      <c r="D665" s="61"/>
    </row>
    <row r="666" spans="4:4" ht="15.75" customHeight="1">
      <c r="D666" s="61"/>
    </row>
    <row r="667" spans="4:4" ht="15.75" customHeight="1">
      <c r="D667" s="61"/>
    </row>
    <row r="668" spans="4:4" ht="15.75" customHeight="1">
      <c r="D668" s="61"/>
    </row>
    <row r="669" spans="4:4" ht="15.75" customHeight="1">
      <c r="D669" s="61"/>
    </row>
    <row r="670" spans="4:4" ht="15.75" customHeight="1">
      <c r="D670" s="61"/>
    </row>
    <row r="671" spans="4:4" ht="15.75" customHeight="1">
      <c r="D671" s="61"/>
    </row>
    <row r="672" spans="4:4" ht="15.75" customHeight="1">
      <c r="D672" s="61"/>
    </row>
    <row r="673" spans="4:4" ht="15.75" customHeight="1">
      <c r="D673" s="61"/>
    </row>
    <row r="674" spans="4:4" ht="15.75" customHeight="1">
      <c r="D674" s="61"/>
    </row>
    <row r="675" spans="4:4" ht="15.75" customHeight="1">
      <c r="D675" s="61"/>
    </row>
    <row r="676" spans="4:4" ht="15.75" customHeight="1">
      <c r="D676" s="61"/>
    </row>
    <row r="677" spans="4:4" ht="15.75" customHeight="1">
      <c r="D677" s="61"/>
    </row>
    <row r="678" spans="4:4" ht="15.75" customHeight="1">
      <c r="D678" s="61"/>
    </row>
    <row r="679" spans="4:4" ht="15.75" customHeight="1">
      <c r="D679" s="61"/>
    </row>
    <row r="680" spans="4:4" ht="15.75" customHeight="1">
      <c r="D680" s="61"/>
    </row>
    <row r="681" spans="4:4" ht="15.75" customHeight="1">
      <c r="D681" s="61"/>
    </row>
    <row r="682" spans="4:4" ht="15.75" customHeight="1">
      <c r="D682" s="61"/>
    </row>
    <row r="683" spans="4:4" ht="15.75" customHeight="1">
      <c r="D683" s="61"/>
    </row>
    <row r="684" spans="4:4" ht="15.75" customHeight="1">
      <c r="D684" s="61"/>
    </row>
    <row r="685" spans="4:4" ht="15.75" customHeight="1">
      <c r="D685" s="61"/>
    </row>
    <row r="686" spans="4:4" ht="15.75" customHeight="1">
      <c r="D686" s="61"/>
    </row>
    <row r="687" spans="4:4" ht="15.75" customHeight="1">
      <c r="D687" s="61"/>
    </row>
    <row r="688" spans="4:4" ht="15.75" customHeight="1">
      <c r="D688" s="61"/>
    </row>
    <row r="689" spans="4:4" ht="15.75" customHeight="1">
      <c r="D689" s="61"/>
    </row>
    <row r="690" spans="4:4" ht="15.75" customHeight="1">
      <c r="D690" s="61"/>
    </row>
    <row r="691" spans="4:4" ht="15.75" customHeight="1">
      <c r="D691" s="61"/>
    </row>
    <row r="692" spans="4:4" ht="15.75" customHeight="1">
      <c r="D692" s="61"/>
    </row>
    <row r="693" spans="4:4" ht="15.75" customHeight="1">
      <c r="D693" s="61"/>
    </row>
    <row r="694" spans="4:4" ht="15.75" customHeight="1">
      <c r="D694" s="61"/>
    </row>
    <row r="695" spans="4:4" ht="15.75" customHeight="1">
      <c r="D695" s="61"/>
    </row>
    <row r="696" spans="4:4" ht="15.75" customHeight="1">
      <c r="D696" s="61"/>
    </row>
    <row r="697" spans="4:4" ht="15.75" customHeight="1">
      <c r="D697" s="61"/>
    </row>
    <row r="698" spans="4:4" ht="15.75" customHeight="1">
      <c r="D698" s="61"/>
    </row>
    <row r="699" spans="4:4" ht="15.75" customHeight="1">
      <c r="D699" s="61"/>
    </row>
    <row r="700" spans="4:4" ht="15.75" customHeight="1">
      <c r="D700" s="61"/>
    </row>
    <row r="701" spans="4:4" ht="15.75" customHeight="1">
      <c r="D701" s="61"/>
    </row>
    <row r="702" spans="4:4" ht="15.75" customHeight="1">
      <c r="D702" s="61"/>
    </row>
    <row r="703" spans="4:4" ht="15.75" customHeight="1">
      <c r="D703" s="61"/>
    </row>
    <row r="704" spans="4:4" ht="15.75" customHeight="1">
      <c r="D704" s="61"/>
    </row>
    <row r="705" spans="4:4" ht="15.75" customHeight="1">
      <c r="D705" s="61"/>
    </row>
    <row r="706" spans="4:4" ht="15.75" customHeight="1">
      <c r="D706" s="61"/>
    </row>
    <row r="707" spans="4:4" ht="15.75" customHeight="1">
      <c r="D707" s="61"/>
    </row>
    <row r="708" spans="4:4" ht="15.75" customHeight="1">
      <c r="D708" s="61"/>
    </row>
    <row r="709" spans="4:4" ht="15.75" customHeight="1">
      <c r="D709" s="61"/>
    </row>
    <row r="710" spans="4:4" ht="15.75" customHeight="1">
      <c r="D710" s="61"/>
    </row>
    <row r="711" spans="4:4" ht="15.75" customHeight="1">
      <c r="D711" s="61"/>
    </row>
    <row r="712" spans="4:4" ht="15.75" customHeight="1">
      <c r="D712" s="61"/>
    </row>
    <row r="713" spans="4:4" ht="15.75" customHeight="1">
      <c r="D713" s="61"/>
    </row>
    <row r="714" spans="4:4" ht="15.75" customHeight="1">
      <c r="D714" s="61"/>
    </row>
    <row r="715" spans="4:4" ht="15.75" customHeight="1">
      <c r="D715" s="61"/>
    </row>
    <row r="716" spans="4:4" ht="15.75" customHeight="1">
      <c r="D716" s="61"/>
    </row>
    <row r="717" spans="4:4" ht="15.75" customHeight="1">
      <c r="D717" s="61"/>
    </row>
    <row r="718" spans="4:4" ht="15.75" customHeight="1">
      <c r="D718" s="61"/>
    </row>
    <row r="719" spans="4:4" ht="15.75" customHeight="1">
      <c r="D719" s="61"/>
    </row>
    <row r="720" spans="4:4" ht="15.75" customHeight="1">
      <c r="D720" s="61"/>
    </row>
    <row r="721" spans="4:4" ht="15.75" customHeight="1">
      <c r="D721" s="61"/>
    </row>
    <row r="722" spans="4:4" ht="15.75" customHeight="1">
      <c r="D722" s="61"/>
    </row>
    <row r="723" spans="4:4" ht="15.75" customHeight="1">
      <c r="D723" s="61"/>
    </row>
    <row r="724" spans="4:4" ht="15.75" customHeight="1">
      <c r="D724" s="61"/>
    </row>
    <row r="725" spans="4:4" ht="15.75" customHeight="1">
      <c r="D725" s="61"/>
    </row>
    <row r="726" spans="4:4" ht="15.75" customHeight="1">
      <c r="D726" s="61"/>
    </row>
    <row r="727" spans="4:4" ht="15.75" customHeight="1">
      <c r="D727" s="61"/>
    </row>
    <row r="728" spans="4:4" ht="15.75" customHeight="1">
      <c r="D728" s="61"/>
    </row>
    <row r="729" spans="4:4" ht="15.75" customHeight="1">
      <c r="D729" s="61"/>
    </row>
    <row r="730" spans="4:4" ht="15.75" customHeight="1">
      <c r="D730" s="61"/>
    </row>
    <row r="731" spans="4:4" ht="15.75" customHeight="1">
      <c r="D731" s="61"/>
    </row>
    <row r="732" spans="4:4" ht="15.75" customHeight="1">
      <c r="D732" s="61"/>
    </row>
    <row r="733" spans="4:4" ht="15.75" customHeight="1">
      <c r="D733" s="61"/>
    </row>
    <row r="734" spans="4:4" ht="15.75" customHeight="1">
      <c r="D734" s="61"/>
    </row>
    <row r="735" spans="4:4" ht="15.75" customHeight="1">
      <c r="D735" s="61"/>
    </row>
    <row r="736" spans="4:4" ht="15.75" customHeight="1">
      <c r="D736" s="61"/>
    </row>
    <row r="737" spans="4:4" ht="15.75" customHeight="1">
      <c r="D737" s="61"/>
    </row>
    <row r="738" spans="4:4" ht="15.75" customHeight="1">
      <c r="D738" s="61"/>
    </row>
    <row r="739" spans="4:4" ht="15.75" customHeight="1">
      <c r="D739" s="61"/>
    </row>
    <row r="740" spans="4:4" ht="15.75" customHeight="1">
      <c r="D740" s="61"/>
    </row>
    <row r="741" spans="4:4" ht="15.75" customHeight="1">
      <c r="D741" s="61"/>
    </row>
    <row r="742" spans="4:4" ht="15.75" customHeight="1">
      <c r="D742" s="61"/>
    </row>
    <row r="743" spans="4:4" ht="15.75" customHeight="1">
      <c r="D743" s="61"/>
    </row>
    <row r="744" spans="4:4" ht="15.75" customHeight="1">
      <c r="D744" s="61"/>
    </row>
    <row r="745" spans="4:4" ht="15.75" customHeight="1">
      <c r="D745" s="61"/>
    </row>
    <row r="746" spans="4:4" ht="15.75" customHeight="1">
      <c r="D746" s="61"/>
    </row>
    <row r="747" spans="4:4" ht="15.75" customHeight="1">
      <c r="D747" s="61"/>
    </row>
    <row r="748" spans="4:4" ht="15.75" customHeight="1">
      <c r="D748" s="61"/>
    </row>
    <row r="749" spans="4:4" ht="15.75" customHeight="1">
      <c r="D749" s="61"/>
    </row>
    <row r="750" spans="4:4" ht="15.75" customHeight="1">
      <c r="D750" s="61"/>
    </row>
    <row r="751" spans="4:4" ht="15.75" customHeight="1">
      <c r="D751" s="61"/>
    </row>
    <row r="752" spans="4:4" ht="15.75" customHeight="1">
      <c r="D752" s="61"/>
    </row>
    <row r="753" spans="4:4" ht="15.75" customHeight="1">
      <c r="D753" s="61"/>
    </row>
    <row r="754" spans="4:4" ht="15.75" customHeight="1">
      <c r="D754" s="61"/>
    </row>
    <row r="755" spans="4:4" ht="15.75" customHeight="1">
      <c r="D755" s="61"/>
    </row>
    <row r="756" spans="4:4" ht="15.75" customHeight="1">
      <c r="D756" s="61"/>
    </row>
    <row r="757" spans="4:4" ht="15.75" customHeight="1">
      <c r="D757" s="61"/>
    </row>
    <row r="758" spans="4:4" ht="15.75" customHeight="1">
      <c r="D758" s="61"/>
    </row>
    <row r="759" spans="4:4" ht="15.75" customHeight="1">
      <c r="D759" s="61"/>
    </row>
    <row r="760" spans="4:4" ht="15.75" customHeight="1">
      <c r="D760" s="61"/>
    </row>
    <row r="761" spans="4:4" ht="15.75" customHeight="1">
      <c r="D761" s="61"/>
    </row>
    <row r="762" spans="4:4" ht="15.75" customHeight="1">
      <c r="D762" s="61"/>
    </row>
    <row r="763" spans="4:4" ht="15.75" customHeight="1">
      <c r="D763" s="61"/>
    </row>
    <row r="764" spans="4:4" ht="15.75" customHeight="1">
      <c r="D764" s="61"/>
    </row>
    <row r="765" spans="4:4" ht="15.75" customHeight="1">
      <c r="D765" s="61"/>
    </row>
    <row r="766" spans="4:4" ht="15.75" customHeight="1">
      <c r="D766" s="61"/>
    </row>
    <row r="767" spans="4:4" ht="15.75" customHeight="1">
      <c r="D767" s="61"/>
    </row>
    <row r="768" spans="4:4" ht="15.75" customHeight="1">
      <c r="D768" s="61"/>
    </row>
    <row r="769" spans="4:4" ht="15.75" customHeight="1">
      <c r="D769" s="61"/>
    </row>
    <row r="770" spans="4:4" ht="15.75" customHeight="1">
      <c r="D770" s="61"/>
    </row>
    <row r="771" spans="4:4" ht="15.75" customHeight="1">
      <c r="D771" s="61"/>
    </row>
    <row r="772" spans="4:4" ht="15.75" customHeight="1">
      <c r="D772" s="61"/>
    </row>
    <row r="773" spans="4:4" ht="15.75" customHeight="1">
      <c r="D773" s="61"/>
    </row>
    <row r="774" spans="4:4" ht="15.75" customHeight="1">
      <c r="D774" s="61"/>
    </row>
    <row r="775" spans="4:4" ht="15.75" customHeight="1">
      <c r="D775" s="61"/>
    </row>
    <row r="776" spans="4:4" ht="15.75" customHeight="1">
      <c r="D776" s="61"/>
    </row>
    <row r="777" spans="4:4" ht="15.75" customHeight="1">
      <c r="D777" s="61"/>
    </row>
    <row r="778" spans="4:4" ht="15.75" customHeight="1">
      <c r="D778" s="61"/>
    </row>
    <row r="779" spans="4:4" ht="15.75" customHeight="1">
      <c r="D779" s="61"/>
    </row>
    <row r="780" spans="4:4" ht="15.75" customHeight="1">
      <c r="D780" s="61"/>
    </row>
    <row r="781" spans="4:4" ht="15.75" customHeight="1">
      <c r="D781" s="61"/>
    </row>
    <row r="782" spans="4:4" ht="15.75" customHeight="1">
      <c r="D782" s="61"/>
    </row>
    <row r="783" spans="4:4" ht="15.75" customHeight="1">
      <c r="D783" s="61"/>
    </row>
    <row r="784" spans="4:4" ht="15.75" customHeight="1">
      <c r="D784" s="61"/>
    </row>
    <row r="785" spans="4:4" ht="15.75" customHeight="1">
      <c r="D785" s="61"/>
    </row>
    <row r="786" spans="4:4" ht="15.75" customHeight="1">
      <c r="D786" s="61"/>
    </row>
    <row r="787" spans="4:4" ht="15.75" customHeight="1">
      <c r="D787" s="61"/>
    </row>
    <row r="788" spans="4:4" ht="15.75" customHeight="1">
      <c r="D788" s="61"/>
    </row>
    <row r="789" spans="4:4" ht="15.75" customHeight="1">
      <c r="D789" s="61"/>
    </row>
    <row r="790" spans="4:4" ht="15.75" customHeight="1">
      <c r="D790" s="61"/>
    </row>
    <row r="791" spans="4:4" ht="15.75" customHeight="1">
      <c r="D791" s="61"/>
    </row>
    <row r="792" spans="4:4" ht="15.75" customHeight="1">
      <c r="D792" s="61"/>
    </row>
    <row r="793" spans="4:4" ht="15.75" customHeight="1">
      <c r="D793" s="61"/>
    </row>
    <row r="794" spans="4:4" ht="15.75" customHeight="1">
      <c r="D794" s="61"/>
    </row>
    <row r="795" spans="4:4" ht="15.75" customHeight="1">
      <c r="D795" s="61"/>
    </row>
    <row r="796" spans="4:4" ht="15.75" customHeight="1">
      <c r="D796" s="61"/>
    </row>
    <row r="797" spans="4:4" ht="15.75" customHeight="1">
      <c r="D797" s="61"/>
    </row>
    <row r="798" spans="4:4" ht="15.75" customHeight="1">
      <c r="D798" s="61"/>
    </row>
    <row r="799" spans="4:4" ht="15.75" customHeight="1">
      <c r="D799" s="61"/>
    </row>
    <row r="800" spans="4:4" ht="15.75" customHeight="1">
      <c r="D800" s="61"/>
    </row>
    <row r="801" spans="4:4" ht="15.75" customHeight="1">
      <c r="D801" s="61"/>
    </row>
    <row r="802" spans="4:4" ht="15.75" customHeight="1">
      <c r="D802" s="61"/>
    </row>
    <row r="803" spans="4:4" ht="15.75" customHeight="1">
      <c r="D803" s="61"/>
    </row>
    <row r="804" spans="4:4" ht="15.75" customHeight="1">
      <c r="D804" s="61"/>
    </row>
    <row r="805" spans="4:4" ht="15.75" customHeight="1">
      <c r="D805" s="61"/>
    </row>
    <row r="806" spans="4:4" ht="15.75" customHeight="1">
      <c r="D806" s="61"/>
    </row>
    <row r="807" spans="4:4" ht="15.75" customHeight="1">
      <c r="D807" s="61"/>
    </row>
    <row r="808" spans="4:4" ht="15.75" customHeight="1">
      <c r="D808" s="61"/>
    </row>
    <row r="809" spans="4:4" ht="15.75" customHeight="1">
      <c r="D809" s="61"/>
    </row>
    <row r="810" spans="4:4" ht="15.75" customHeight="1">
      <c r="D810" s="61"/>
    </row>
    <row r="811" spans="4:4" ht="15.75" customHeight="1">
      <c r="D811" s="61"/>
    </row>
    <row r="812" spans="4:4" ht="15.75" customHeight="1">
      <c r="D812" s="61"/>
    </row>
    <row r="813" spans="4:4" ht="15.75" customHeight="1">
      <c r="D813" s="61"/>
    </row>
    <row r="814" spans="4:4" ht="15.75" customHeight="1">
      <c r="D814" s="61"/>
    </row>
    <row r="815" spans="4:4" ht="15.75" customHeight="1">
      <c r="D815" s="61"/>
    </row>
    <row r="816" spans="4:4" ht="15.75" customHeight="1">
      <c r="D816" s="61"/>
    </row>
    <row r="817" spans="4:4" ht="15.75" customHeight="1">
      <c r="D817" s="61"/>
    </row>
    <row r="818" spans="4:4" ht="15.75" customHeight="1">
      <c r="D818" s="61"/>
    </row>
    <row r="819" spans="4:4" ht="15.75" customHeight="1">
      <c r="D819" s="61"/>
    </row>
    <row r="820" spans="4:4" ht="15.75" customHeight="1">
      <c r="D820" s="61"/>
    </row>
    <row r="821" spans="4:4" ht="15.75" customHeight="1">
      <c r="D821" s="61"/>
    </row>
    <row r="822" spans="4:4" ht="15.75" customHeight="1">
      <c r="D822" s="61"/>
    </row>
    <row r="823" spans="4:4" ht="15.75" customHeight="1">
      <c r="D823" s="61"/>
    </row>
    <row r="824" spans="4:4" ht="15.75" customHeight="1">
      <c r="D824" s="61"/>
    </row>
    <row r="825" spans="4:4" ht="15.75" customHeight="1">
      <c r="D825" s="61"/>
    </row>
    <row r="826" spans="4:4" ht="15.75" customHeight="1">
      <c r="D826" s="61"/>
    </row>
    <row r="827" spans="4:4" ht="15.75" customHeight="1">
      <c r="D827" s="61"/>
    </row>
    <row r="828" spans="4:4" ht="15.75" customHeight="1">
      <c r="D828" s="61"/>
    </row>
    <row r="829" spans="4:4" ht="15.75" customHeight="1">
      <c r="D829" s="61"/>
    </row>
    <row r="830" spans="4:4" ht="15.75" customHeight="1">
      <c r="D830" s="61"/>
    </row>
    <row r="831" spans="4:4" ht="15.75" customHeight="1">
      <c r="D831" s="61"/>
    </row>
    <row r="832" spans="4:4" ht="15.75" customHeight="1">
      <c r="D832" s="61"/>
    </row>
    <row r="833" spans="4:4" ht="15.75" customHeight="1">
      <c r="D833" s="61"/>
    </row>
    <row r="834" spans="4:4" ht="15.75" customHeight="1">
      <c r="D834" s="61"/>
    </row>
    <row r="835" spans="4:4" ht="15.75" customHeight="1">
      <c r="D835" s="61"/>
    </row>
    <row r="836" spans="4:4" ht="15.75" customHeight="1">
      <c r="D836" s="61"/>
    </row>
    <row r="837" spans="4:4" ht="15.75" customHeight="1">
      <c r="D837" s="61"/>
    </row>
    <row r="838" spans="4:4" ht="15.75" customHeight="1">
      <c r="D838" s="61"/>
    </row>
    <row r="839" spans="4:4" ht="15.75" customHeight="1">
      <c r="D839" s="61"/>
    </row>
    <row r="840" spans="4:4" ht="15.75" customHeight="1">
      <c r="D840" s="61"/>
    </row>
    <row r="841" spans="4:4" ht="15.75" customHeight="1">
      <c r="D841" s="61"/>
    </row>
    <row r="842" spans="4:4" ht="15.75" customHeight="1">
      <c r="D842" s="61"/>
    </row>
    <row r="843" spans="4:4" ht="15.75" customHeight="1">
      <c r="D843" s="61"/>
    </row>
    <row r="844" spans="4:4" ht="15.75" customHeight="1">
      <c r="D844" s="61"/>
    </row>
    <row r="845" spans="4:4" ht="15.75" customHeight="1">
      <c r="D845" s="61"/>
    </row>
    <row r="846" spans="4:4" ht="15.75" customHeight="1">
      <c r="D846" s="61"/>
    </row>
    <row r="847" spans="4:4" ht="15.75" customHeight="1">
      <c r="D847" s="61"/>
    </row>
    <row r="848" spans="4:4" ht="15.75" customHeight="1">
      <c r="D848" s="61"/>
    </row>
    <row r="849" spans="4:4" ht="15.75" customHeight="1">
      <c r="D849" s="61"/>
    </row>
    <row r="850" spans="4:4" ht="15.75" customHeight="1">
      <c r="D850" s="61"/>
    </row>
    <row r="851" spans="4:4" ht="15.75" customHeight="1">
      <c r="D851" s="61"/>
    </row>
    <row r="852" spans="4:4" ht="15.75" customHeight="1">
      <c r="D852" s="61"/>
    </row>
    <row r="853" spans="4:4" ht="15.75" customHeight="1">
      <c r="D853" s="61"/>
    </row>
    <row r="854" spans="4:4" ht="15.75" customHeight="1">
      <c r="D854" s="61"/>
    </row>
    <row r="855" spans="4:4" ht="15.75" customHeight="1">
      <c r="D855" s="61"/>
    </row>
    <row r="856" spans="4:4" ht="15.75" customHeight="1">
      <c r="D856" s="61"/>
    </row>
    <row r="857" spans="4:4" ht="15.75" customHeight="1">
      <c r="D857" s="61"/>
    </row>
    <row r="858" spans="4:4" ht="15.75" customHeight="1">
      <c r="D858" s="61"/>
    </row>
    <row r="859" spans="4:4" ht="15.75" customHeight="1">
      <c r="D859" s="61"/>
    </row>
    <row r="860" spans="4:4" ht="15.75" customHeight="1">
      <c r="D860" s="61"/>
    </row>
    <row r="861" spans="4:4" ht="15.75" customHeight="1">
      <c r="D861" s="61"/>
    </row>
    <row r="862" spans="4:4" ht="15.75" customHeight="1">
      <c r="D862" s="61"/>
    </row>
    <row r="863" spans="4:4" ht="15.75" customHeight="1">
      <c r="D863" s="61"/>
    </row>
    <row r="864" spans="4:4" ht="15.75" customHeight="1">
      <c r="D864" s="61"/>
    </row>
    <row r="865" spans="4:4" ht="15.75" customHeight="1">
      <c r="D865" s="61"/>
    </row>
    <row r="866" spans="4:4" ht="15.75" customHeight="1">
      <c r="D866" s="61"/>
    </row>
    <row r="867" spans="4:4" ht="15.75" customHeight="1">
      <c r="D867" s="61"/>
    </row>
    <row r="868" spans="4:4" ht="15.75" customHeight="1">
      <c r="D868" s="61"/>
    </row>
    <row r="869" spans="4:4" ht="15.75" customHeight="1">
      <c r="D869" s="61"/>
    </row>
    <row r="870" spans="4:4" ht="15.75" customHeight="1">
      <c r="D870" s="61"/>
    </row>
    <row r="871" spans="4:4" ht="15.75" customHeight="1">
      <c r="D871" s="61"/>
    </row>
    <row r="872" spans="4:4" ht="15.75" customHeight="1">
      <c r="D872" s="61"/>
    </row>
    <row r="873" spans="4:4" ht="15.75" customHeight="1">
      <c r="D873" s="61"/>
    </row>
    <row r="874" spans="4:4" ht="15.75" customHeight="1">
      <c r="D874" s="61"/>
    </row>
    <row r="875" spans="4:4" ht="15.75" customHeight="1">
      <c r="D875" s="61"/>
    </row>
    <row r="876" spans="4:4" ht="15.75" customHeight="1">
      <c r="D876" s="61"/>
    </row>
    <row r="877" spans="4:4" ht="15.75" customHeight="1">
      <c r="D877" s="61"/>
    </row>
    <row r="878" spans="4:4" ht="15.75" customHeight="1">
      <c r="D878" s="61"/>
    </row>
    <row r="879" spans="4:4" ht="15.75" customHeight="1">
      <c r="D879" s="61"/>
    </row>
    <row r="880" spans="4:4" ht="15.75" customHeight="1">
      <c r="D880" s="61"/>
    </row>
    <row r="881" spans="4:4" ht="15.75" customHeight="1">
      <c r="D881" s="61"/>
    </row>
    <row r="882" spans="4:4" ht="15.75" customHeight="1">
      <c r="D882" s="61"/>
    </row>
    <row r="883" spans="4:4" ht="15.75" customHeight="1">
      <c r="D883" s="61"/>
    </row>
    <row r="884" spans="4:4" ht="15.75" customHeight="1">
      <c r="D884" s="61"/>
    </row>
    <row r="885" spans="4:4" ht="15.75" customHeight="1">
      <c r="D885" s="61"/>
    </row>
    <row r="886" spans="4:4" ht="15.75" customHeight="1">
      <c r="D886" s="61"/>
    </row>
    <row r="887" spans="4:4" ht="15.75" customHeight="1">
      <c r="D887" s="61"/>
    </row>
    <row r="888" spans="4:4" ht="15.75" customHeight="1">
      <c r="D888" s="61"/>
    </row>
    <row r="889" spans="4:4" ht="15.75" customHeight="1">
      <c r="D889" s="61"/>
    </row>
    <row r="890" spans="4:4" ht="15.75" customHeight="1">
      <c r="D890" s="61"/>
    </row>
    <row r="891" spans="4:4" ht="15.75" customHeight="1">
      <c r="D891" s="61"/>
    </row>
    <row r="892" spans="4:4" ht="15.75" customHeight="1">
      <c r="D892" s="61"/>
    </row>
    <row r="893" spans="4:4" ht="15.75" customHeight="1">
      <c r="D893" s="61"/>
    </row>
    <row r="894" spans="4:4" ht="15.75" customHeight="1">
      <c r="D894" s="61"/>
    </row>
    <row r="895" spans="4:4" ht="15.75" customHeight="1">
      <c r="D895" s="61"/>
    </row>
    <row r="896" spans="4:4" ht="15.75" customHeight="1">
      <c r="D896" s="61"/>
    </row>
    <row r="897" spans="4:4" ht="15.75" customHeight="1">
      <c r="D897" s="61"/>
    </row>
    <row r="898" spans="4:4" ht="15.75" customHeight="1">
      <c r="D898" s="61"/>
    </row>
    <row r="899" spans="4:4" ht="15.75" customHeight="1">
      <c r="D899" s="61"/>
    </row>
    <row r="900" spans="4:4" ht="15.75" customHeight="1">
      <c r="D900" s="61"/>
    </row>
    <row r="901" spans="4:4" ht="15.75" customHeight="1">
      <c r="D901" s="61"/>
    </row>
    <row r="902" spans="4:4" ht="15.75" customHeight="1">
      <c r="D902" s="61"/>
    </row>
    <row r="903" spans="4:4" ht="15.75" customHeight="1">
      <c r="D903" s="61"/>
    </row>
    <row r="904" spans="4:4" ht="15.75" customHeight="1">
      <c r="D904" s="61"/>
    </row>
    <row r="905" spans="4:4" ht="15.75" customHeight="1">
      <c r="D905" s="61"/>
    </row>
    <row r="906" spans="4:4" ht="15.75" customHeight="1">
      <c r="D906" s="61"/>
    </row>
    <row r="907" spans="4:4" ht="15.75" customHeight="1">
      <c r="D907" s="61"/>
    </row>
    <row r="908" spans="4:4" ht="15.75" customHeight="1">
      <c r="D908" s="61"/>
    </row>
    <row r="909" spans="4:4" ht="15.75" customHeight="1">
      <c r="D909" s="61"/>
    </row>
    <row r="910" spans="4:4" ht="15.75" customHeight="1">
      <c r="D910" s="61"/>
    </row>
    <row r="911" spans="4:4" ht="15.75" customHeight="1">
      <c r="D911" s="61"/>
    </row>
    <row r="912" spans="4:4" ht="15.75" customHeight="1">
      <c r="D912" s="61"/>
    </row>
    <row r="913" spans="4:4" ht="15.75" customHeight="1">
      <c r="D913" s="61"/>
    </row>
    <row r="914" spans="4:4" ht="15.75" customHeight="1">
      <c r="D914" s="61"/>
    </row>
    <row r="915" spans="4:4" ht="15.75" customHeight="1">
      <c r="D915" s="61"/>
    </row>
    <row r="916" spans="4:4" ht="15.75" customHeight="1">
      <c r="D916" s="61"/>
    </row>
    <row r="917" spans="4:4" ht="15.75" customHeight="1">
      <c r="D917" s="61"/>
    </row>
    <row r="918" spans="4:4" ht="15.75" customHeight="1">
      <c r="D918" s="61"/>
    </row>
    <row r="919" spans="4:4" ht="15.75" customHeight="1">
      <c r="D919" s="61"/>
    </row>
    <row r="920" spans="4:4" ht="15.75" customHeight="1">
      <c r="D920" s="61"/>
    </row>
    <row r="921" spans="4:4" ht="15.75" customHeight="1">
      <c r="D921" s="61"/>
    </row>
    <row r="922" spans="4:4" ht="15.75" customHeight="1">
      <c r="D922" s="61"/>
    </row>
    <row r="923" spans="4:4" ht="15.75" customHeight="1">
      <c r="D923" s="61"/>
    </row>
    <row r="924" spans="4:4" ht="15.75" customHeight="1">
      <c r="D924" s="61"/>
    </row>
    <row r="925" spans="4:4" ht="15.75" customHeight="1">
      <c r="D925" s="61"/>
    </row>
    <row r="926" spans="4:4" ht="15.75" customHeight="1">
      <c r="D926" s="61"/>
    </row>
    <row r="927" spans="4:4" ht="15.75" customHeight="1">
      <c r="D927" s="61"/>
    </row>
    <row r="928" spans="4:4" ht="15.75" customHeight="1">
      <c r="D928" s="61"/>
    </row>
    <row r="929" spans="4:4" ht="15.75" customHeight="1">
      <c r="D929" s="61"/>
    </row>
    <row r="930" spans="4:4" ht="15.75" customHeight="1">
      <c r="D930" s="61"/>
    </row>
    <row r="931" spans="4:4" ht="15.75" customHeight="1">
      <c r="D931" s="61"/>
    </row>
    <row r="932" spans="4:4" ht="15.75" customHeight="1">
      <c r="D932" s="61"/>
    </row>
    <row r="933" spans="4:4" ht="15.75" customHeight="1">
      <c r="D933" s="61"/>
    </row>
    <row r="934" spans="4:4" ht="15.75" customHeight="1">
      <c r="D934" s="61"/>
    </row>
    <row r="935" spans="4:4" ht="15.75" customHeight="1">
      <c r="D935" s="61"/>
    </row>
    <row r="936" spans="4:4" ht="15.75" customHeight="1">
      <c r="D936" s="61"/>
    </row>
    <row r="937" spans="4:4" ht="15.75" customHeight="1">
      <c r="D937" s="61"/>
    </row>
    <row r="938" spans="4:4" ht="15.75" customHeight="1">
      <c r="D938" s="61"/>
    </row>
    <row r="939" spans="4:4" ht="15.75" customHeight="1">
      <c r="D939" s="61"/>
    </row>
    <row r="940" spans="4:4" ht="15.75" customHeight="1">
      <c r="D940" s="61"/>
    </row>
    <row r="941" spans="4:4" ht="15.75" customHeight="1">
      <c r="D941" s="61"/>
    </row>
    <row r="942" spans="4:4" ht="15.75" customHeight="1">
      <c r="D942" s="61"/>
    </row>
    <row r="943" spans="4:4" ht="15.75" customHeight="1">
      <c r="D943" s="61"/>
    </row>
    <row r="944" spans="4:4" ht="15.75" customHeight="1">
      <c r="D944" s="61"/>
    </row>
    <row r="945" spans="4:4" ht="15.75" customHeight="1">
      <c r="D945" s="61"/>
    </row>
    <row r="946" spans="4:4" ht="15.75" customHeight="1">
      <c r="D946" s="61"/>
    </row>
    <row r="947" spans="4:4" ht="15.75" customHeight="1">
      <c r="D947" s="61"/>
    </row>
    <row r="948" spans="4:4" ht="15.75" customHeight="1">
      <c r="D948" s="61"/>
    </row>
    <row r="949" spans="4:4" ht="15.75" customHeight="1">
      <c r="D949" s="61"/>
    </row>
    <row r="950" spans="4:4" ht="15.75" customHeight="1">
      <c r="D950" s="61"/>
    </row>
    <row r="951" spans="4:4" ht="15.75" customHeight="1">
      <c r="D951" s="61"/>
    </row>
    <row r="952" spans="4:4" ht="15.75" customHeight="1">
      <c r="D952" s="61"/>
    </row>
    <row r="953" spans="4:4" ht="15.75" customHeight="1">
      <c r="D953" s="61"/>
    </row>
    <row r="954" spans="4:4" ht="15.75" customHeight="1">
      <c r="D954" s="61"/>
    </row>
    <row r="955" spans="4:4" ht="15.75" customHeight="1">
      <c r="D955" s="61"/>
    </row>
    <row r="956" spans="4:4" ht="15.75" customHeight="1">
      <c r="D956" s="61"/>
    </row>
    <row r="957" spans="4:4" ht="15.75" customHeight="1">
      <c r="D957" s="61"/>
    </row>
    <row r="958" spans="4:4" ht="15.75" customHeight="1">
      <c r="D958" s="61"/>
    </row>
    <row r="959" spans="4:4" ht="15.75" customHeight="1">
      <c r="D959" s="61"/>
    </row>
  </sheetData>
  <mergeCells count="5">
    <mergeCell ref="F15:H15"/>
    <mergeCell ref="C16:F16"/>
    <mergeCell ref="A1:H1"/>
    <mergeCell ref="A2:H2"/>
    <mergeCell ref="A3:H3"/>
  </mergeCells>
  <pageMargins left="0.51181102362204722" right="0.19685039370078741" top="0.74803149606299213" bottom="0.43307086614173229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7"/>
  <sheetViews>
    <sheetView view="pageLayout" topLeftCell="A46" workbookViewId="0">
      <selection activeCell="C48" sqref="C48"/>
    </sheetView>
  </sheetViews>
  <sheetFormatPr defaultColWidth="11.25" defaultRowHeight="15" customHeight="1"/>
  <cols>
    <col min="1" max="1" width="5.125" customWidth="1"/>
    <col min="2" max="2" width="19.125" customWidth="1"/>
    <col min="3" max="3" width="21" customWidth="1"/>
    <col min="4" max="4" width="26.75" style="62" customWidth="1"/>
    <col min="5" max="5" width="8" customWidth="1"/>
    <col min="6" max="6" width="9.875" customWidth="1"/>
    <col min="7" max="7" width="8.25" customWidth="1"/>
    <col min="8" max="8" width="17" customWidth="1"/>
    <col min="9" max="9" width="9" customWidth="1"/>
    <col min="10" max="10" width="13" customWidth="1"/>
    <col min="11" max="11" width="10.5" customWidth="1"/>
    <col min="12" max="12" width="9" customWidth="1"/>
    <col min="13" max="14" width="9.875" customWidth="1"/>
    <col min="15" max="26" width="8.5" customWidth="1"/>
  </cols>
  <sheetData>
    <row r="1" spans="1:26" ht="18.75" customHeight="1">
      <c r="A1" s="231" t="s">
        <v>431</v>
      </c>
      <c r="B1" s="232"/>
      <c r="C1" s="232"/>
      <c r="D1" s="232"/>
      <c r="E1" s="232"/>
      <c r="F1" s="2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5" customHeight="1">
      <c r="A2" s="236" t="s">
        <v>438</v>
      </c>
      <c r="B2" s="232"/>
      <c r="C2" s="232"/>
      <c r="D2" s="232"/>
      <c r="E2" s="232"/>
      <c r="F2" s="2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33" t="s">
        <v>0</v>
      </c>
      <c r="B3" s="232"/>
      <c r="C3" s="232"/>
      <c r="D3" s="232"/>
      <c r="E3" s="232"/>
      <c r="F3" s="2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2"/>
      <c r="B4" s="2"/>
      <c r="C4" s="3"/>
      <c r="D4" s="60"/>
      <c r="E4" s="2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79" customFormat="1" ht="67.5" customHeight="1">
      <c r="A5" s="75" t="s">
        <v>1</v>
      </c>
      <c r="B5" s="75" t="s">
        <v>2</v>
      </c>
      <c r="C5" s="11" t="s">
        <v>3</v>
      </c>
      <c r="D5" s="76" t="s">
        <v>4</v>
      </c>
      <c r="E5" s="75" t="s">
        <v>5</v>
      </c>
      <c r="F5" s="77" t="s">
        <v>401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26.25" customHeight="1">
      <c r="A6" s="99" t="s">
        <v>6</v>
      </c>
      <c r="B6" s="100" t="s">
        <v>7</v>
      </c>
      <c r="C6" s="100"/>
      <c r="D6" s="101"/>
      <c r="E6" s="99"/>
      <c r="F6" s="102">
        <f>+SUM(F7:F8)</f>
        <v>4.3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2" customHeight="1">
      <c r="A7" s="107">
        <v>1</v>
      </c>
      <c r="B7" s="108" t="s">
        <v>12</v>
      </c>
      <c r="C7" s="107" t="s">
        <v>13</v>
      </c>
      <c r="D7" s="109" t="s">
        <v>14</v>
      </c>
      <c r="E7" s="107" t="s">
        <v>15</v>
      </c>
      <c r="F7" s="110">
        <v>3.8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2.75" customHeight="1">
      <c r="A8" s="111">
        <v>2</v>
      </c>
      <c r="B8" s="112" t="s">
        <v>16</v>
      </c>
      <c r="C8" s="111" t="s">
        <v>17</v>
      </c>
      <c r="D8" s="113" t="s">
        <v>18</v>
      </c>
      <c r="E8" s="111" t="s">
        <v>19</v>
      </c>
      <c r="F8" s="114">
        <v>0.5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99" t="s">
        <v>11</v>
      </c>
      <c r="B9" s="100" t="s">
        <v>30</v>
      </c>
      <c r="C9" s="100"/>
      <c r="D9" s="115"/>
      <c r="E9" s="99"/>
      <c r="F9" s="118">
        <f>+SUM(F10:F11)</f>
        <v>12.2</v>
      </c>
      <c r="G9" s="1"/>
      <c r="H9" s="1"/>
      <c r="I9" s="1"/>
      <c r="J9" s="1"/>
      <c r="K9" s="1"/>
      <c r="L9" s="1"/>
      <c r="M9" s="1"/>
      <c r="N9" s="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7" customHeight="1">
      <c r="A10" s="103">
        <v>1</v>
      </c>
      <c r="B10" s="119" t="s">
        <v>37</v>
      </c>
      <c r="C10" s="119" t="s">
        <v>38</v>
      </c>
      <c r="D10" s="105" t="s">
        <v>39</v>
      </c>
      <c r="E10" s="120" t="s">
        <v>19</v>
      </c>
      <c r="F10" s="120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>
      <c r="A11" s="111">
        <v>2</v>
      </c>
      <c r="B11" s="121" t="s">
        <v>54</v>
      </c>
      <c r="C11" s="121" t="s">
        <v>57</v>
      </c>
      <c r="D11" s="113" t="s">
        <v>58</v>
      </c>
      <c r="E11" s="122" t="s">
        <v>19</v>
      </c>
      <c r="F11" s="122">
        <v>0.2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99" t="s">
        <v>28</v>
      </c>
      <c r="B12" s="100" t="s">
        <v>61</v>
      </c>
      <c r="C12" s="100"/>
      <c r="D12" s="115"/>
      <c r="E12" s="99"/>
      <c r="F12" s="102">
        <f>+SUM(F13)</f>
        <v>0.3</v>
      </c>
      <c r="G12" s="1"/>
      <c r="H12" s="1"/>
      <c r="I12" s="1"/>
      <c r="J12" s="1"/>
      <c r="K12" s="1"/>
      <c r="L12" s="1"/>
      <c r="M12" s="1"/>
      <c r="N12" s="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0.5" customHeight="1">
      <c r="A13" s="84">
        <v>1</v>
      </c>
      <c r="B13" s="123" t="s">
        <v>72</v>
      </c>
      <c r="C13" s="123" t="s">
        <v>57</v>
      </c>
      <c r="D13" s="116" t="s">
        <v>74</v>
      </c>
      <c r="E13" s="83" t="s">
        <v>15</v>
      </c>
      <c r="F13" s="83">
        <v>0.3</v>
      </c>
      <c r="G13" s="1"/>
      <c r="H13" s="1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99" t="s">
        <v>19</v>
      </c>
      <c r="B14" s="100" t="s">
        <v>76</v>
      </c>
      <c r="C14" s="100"/>
      <c r="D14" s="115"/>
      <c r="E14" s="99"/>
      <c r="F14" s="124">
        <f>+SUM(F15:F20)</f>
        <v>35.58</v>
      </c>
      <c r="G14" s="1"/>
      <c r="H14" s="1"/>
      <c r="I14" s="1"/>
      <c r="J14" s="1"/>
      <c r="K14" s="1"/>
      <c r="L14" s="1"/>
      <c r="M14" s="1"/>
      <c r="N14" s="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2.25" customHeight="1">
      <c r="A15" s="103">
        <v>1</v>
      </c>
      <c r="B15" s="119" t="s">
        <v>79</v>
      </c>
      <c r="C15" s="119" t="s">
        <v>80</v>
      </c>
      <c r="D15" s="125" t="s">
        <v>81</v>
      </c>
      <c r="E15" s="120" t="s">
        <v>19</v>
      </c>
      <c r="F15" s="120">
        <v>7.8</v>
      </c>
      <c r="G15" s="1"/>
      <c r="H15" s="1">
        <f>10300+7500</f>
        <v>17800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8.5" customHeight="1">
      <c r="A16" s="107">
        <v>2</v>
      </c>
      <c r="B16" s="126" t="s">
        <v>84</v>
      </c>
      <c r="C16" s="126" t="s">
        <v>85</v>
      </c>
      <c r="D16" s="127" t="s">
        <v>86</v>
      </c>
      <c r="E16" s="128" t="s">
        <v>19</v>
      </c>
      <c r="F16" s="128">
        <v>17.8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4.25" customHeight="1">
      <c r="A17" s="107">
        <v>3</v>
      </c>
      <c r="B17" s="126" t="s">
        <v>89</v>
      </c>
      <c r="C17" s="126" t="s">
        <v>90</v>
      </c>
      <c r="D17" s="109" t="s">
        <v>92</v>
      </c>
      <c r="E17" s="128" t="s">
        <v>15</v>
      </c>
      <c r="F17" s="128">
        <v>2.23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29">
        <v>4</v>
      </c>
      <c r="B18" s="130" t="s">
        <v>94</v>
      </c>
      <c r="C18" s="130" t="s">
        <v>95</v>
      </c>
      <c r="D18" s="131" t="s">
        <v>96</v>
      </c>
      <c r="E18" s="132" t="s">
        <v>15</v>
      </c>
      <c r="F18" s="132">
        <v>2.15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5" customHeight="1">
      <c r="A19" s="111">
        <v>5</v>
      </c>
      <c r="B19" s="121" t="s">
        <v>98</v>
      </c>
      <c r="C19" s="121" t="s">
        <v>100</v>
      </c>
      <c r="D19" s="113" t="s">
        <v>101</v>
      </c>
      <c r="E19" s="122" t="s">
        <v>15</v>
      </c>
      <c r="F19" s="122">
        <v>2.2000000000000002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5.75" customHeight="1">
      <c r="A20" s="84">
        <v>6</v>
      </c>
      <c r="B20" s="123" t="s">
        <v>102</v>
      </c>
      <c r="C20" s="123" t="s">
        <v>103</v>
      </c>
      <c r="D20" s="116" t="s">
        <v>104</v>
      </c>
      <c r="E20" s="83" t="s">
        <v>15</v>
      </c>
      <c r="F20" s="83">
        <v>3.4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3" customHeight="1">
      <c r="A21" s="99" t="s">
        <v>15</v>
      </c>
      <c r="B21" s="100" t="s">
        <v>106</v>
      </c>
      <c r="C21" s="100"/>
      <c r="D21" s="115"/>
      <c r="E21" s="99"/>
      <c r="F21" s="124">
        <f>+SUM(F22:F23)</f>
        <v>28</v>
      </c>
      <c r="G21" s="1"/>
      <c r="H21" s="1"/>
      <c r="I21" s="1"/>
      <c r="J21" s="1"/>
      <c r="K21" s="1"/>
      <c r="L21" s="1"/>
      <c r="M21" s="1"/>
      <c r="N21" s="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81.75" customHeight="1">
      <c r="A22" s="103">
        <v>1</v>
      </c>
      <c r="B22" s="119" t="s">
        <v>108</v>
      </c>
      <c r="C22" s="119" t="s">
        <v>109</v>
      </c>
      <c r="D22" s="125" t="s">
        <v>110</v>
      </c>
      <c r="E22" s="120" t="s">
        <v>19</v>
      </c>
      <c r="F22" s="120">
        <v>15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>
      <c r="A23" s="111">
        <v>2</v>
      </c>
      <c r="B23" s="121" t="s">
        <v>111</v>
      </c>
      <c r="C23" s="121" t="s">
        <v>112</v>
      </c>
      <c r="D23" s="133" t="s">
        <v>113</v>
      </c>
      <c r="E23" s="122" t="s">
        <v>19</v>
      </c>
      <c r="F23" s="122">
        <v>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" customHeight="1">
      <c r="A24" s="134" t="s">
        <v>105</v>
      </c>
      <c r="B24" s="135" t="s">
        <v>122</v>
      </c>
      <c r="C24" s="136"/>
      <c r="D24" s="137"/>
      <c r="E24" s="138"/>
      <c r="F24" s="139">
        <f>+SUM(F25:F26)</f>
        <v>38.299999999999997</v>
      </c>
      <c r="G24" s="1"/>
      <c r="H24" s="1"/>
      <c r="I24" s="1"/>
      <c r="J24" s="1"/>
      <c r="K24" s="1"/>
      <c r="L24" s="1"/>
      <c r="M24" s="1"/>
      <c r="N24" s="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0" customHeight="1">
      <c r="A25" s="103">
        <v>1</v>
      </c>
      <c r="B25" s="119" t="s">
        <v>111</v>
      </c>
      <c r="C25" s="119" t="s">
        <v>112</v>
      </c>
      <c r="D25" s="105" t="s">
        <v>131</v>
      </c>
      <c r="E25" s="120" t="s">
        <v>19</v>
      </c>
      <c r="F25" s="120">
        <v>19</v>
      </c>
      <c r="G25" s="1"/>
      <c r="H25" s="25">
        <v>5138.5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4.5" customHeight="1">
      <c r="A26" s="111">
        <v>2</v>
      </c>
      <c r="B26" s="121" t="s">
        <v>138</v>
      </c>
      <c r="C26" s="121" t="s">
        <v>139</v>
      </c>
      <c r="D26" s="133" t="s">
        <v>140</v>
      </c>
      <c r="E26" s="122" t="s">
        <v>19</v>
      </c>
      <c r="F26" s="122">
        <v>19.3</v>
      </c>
      <c r="G26" s="1"/>
      <c r="H26" s="25">
        <v>2009.9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.75" customHeight="1">
      <c r="A27" s="134" t="s">
        <v>117</v>
      </c>
      <c r="B27" s="135" t="s">
        <v>145</v>
      </c>
      <c r="C27" s="136"/>
      <c r="D27" s="137"/>
      <c r="E27" s="140"/>
      <c r="F27" s="141">
        <f>+SUM(F28)</f>
        <v>44.9</v>
      </c>
      <c r="G27" s="1"/>
      <c r="H27" s="1"/>
      <c r="I27" s="1"/>
      <c r="J27" s="1"/>
      <c r="K27" s="1"/>
      <c r="L27" s="1"/>
      <c r="M27" s="1"/>
      <c r="N27" s="1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04.25" customHeight="1">
      <c r="A28" s="84">
        <v>1</v>
      </c>
      <c r="B28" s="142" t="s">
        <v>108</v>
      </c>
      <c r="C28" s="83" t="s">
        <v>151</v>
      </c>
      <c r="D28" s="143" t="s">
        <v>152</v>
      </c>
      <c r="E28" s="83" t="s">
        <v>19</v>
      </c>
      <c r="F28" s="83">
        <v>44.9</v>
      </c>
      <c r="G28" s="1"/>
      <c r="H28" s="1"/>
      <c r="I28" s="1"/>
      <c r="J28" s="1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99" t="s">
        <v>144</v>
      </c>
      <c r="B29" s="100" t="s">
        <v>158</v>
      </c>
      <c r="C29" s="100"/>
      <c r="D29" s="115"/>
      <c r="E29" s="99"/>
      <c r="F29" s="118">
        <f>+SUM(F30:F33)</f>
        <v>33.799999999999997</v>
      </c>
      <c r="G29" s="1"/>
      <c r="H29" s="1"/>
      <c r="I29" s="1"/>
      <c r="J29" s="1"/>
      <c r="K29" s="1"/>
      <c r="L29" s="1"/>
      <c r="M29" s="1"/>
      <c r="N29" s="1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65.25" customHeight="1">
      <c r="A30" s="103">
        <v>1</v>
      </c>
      <c r="B30" s="119" t="s">
        <v>166</v>
      </c>
      <c r="C30" s="119" t="s">
        <v>167</v>
      </c>
      <c r="D30" s="105" t="s">
        <v>168</v>
      </c>
      <c r="E30" s="120" t="s">
        <v>19</v>
      </c>
      <c r="F30" s="120">
        <v>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8.25" customHeight="1">
      <c r="A31" s="129">
        <v>2</v>
      </c>
      <c r="B31" s="130" t="s">
        <v>170</v>
      </c>
      <c r="C31" s="130" t="s">
        <v>171</v>
      </c>
      <c r="D31" s="152" t="s">
        <v>172</v>
      </c>
      <c r="E31" s="132" t="s">
        <v>19</v>
      </c>
      <c r="F31" s="132">
        <v>23.4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>
      <c r="A32" s="111">
        <v>3</v>
      </c>
      <c r="B32" s="121" t="s">
        <v>138</v>
      </c>
      <c r="C32" s="121" t="s">
        <v>139</v>
      </c>
      <c r="D32" s="133" t="s">
        <v>175</v>
      </c>
      <c r="E32" s="122" t="s">
        <v>19</v>
      </c>
      <c r="F32" s="122">
        <v>3.5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3.5" customHeight="1">
      <c r="A33" s="84">
        <v>4</v>
      </c>
      <c r="B33" s="123" t="s">
        <v>179</v>
      </c>
      <c r="C33" s="123" t="s">
        <v>180</v>
      </c>
      <c r="D33" s="143" t="s">
        <v>181</v>
      </c>
      <c r="E33" s="83" t="s">
        <v>19</v>
      </c>
      <c r="F33" s="83">
        <v>2.9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.75" customHeight="1">
      <c r="A34" s="99" t="s">
        <v>157</v>
      </c>
      <c r="B34" s="147" t="s">
        <v>189</v>
      </c>
      <c r="C34" s="100"/>
      <c r="D34" s="115"/>
      <c r="E34" s="99"/>
      <c r="F34" s="124">
        <f>+SUM(F35:F40)</f>
        <v>40.540000000000006</v>
      </c>
      <c r="G34" s="1"/>
      <c r="H34" s="1"/>
      <c r="I34" s="1"/>
      <c r="J34" s="1"/>
      <c r="K34" s="1"/>
      <c r="L34" s="1"/>
      <c r="M34" s="1"/>
      <c r="N34" s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60.75" customHeight="1">
      <c r="A35" s="129">
        <v>1</v>
      </c>
      <c r="B35" s="130" t="s">
        <v>193</v>
      </c>
      <c r="C35" s="130" t="s">
        <v>194</v>
      </c>
      <c r="D35" s="131" t="s">
        <v>195</v>
      </c>
      <c r="E35" s="148" t="s">
        <v>15</v>
      </c>
      <c r="F35" s="132">
        <v>11</v>
      </c>
      <c r="G35" s="1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71.25" customHeight="1">
      <c r="A36" s="107">
        <v>2</v>
      </c>
      <c r="B36" s="126" t="s">
        <v>199</v>
      </c>
      <c r="C36" s="126" t="s">
        <v>200</v>
      </c>
      <c r="D36" s="127" t="s">
        <v>201</v>
      </c>
      <c r="E36" s="149" t="s">
        <v>15</v>
      </c>
      <c r="F36" s="128">
        <v>12.84</v>
      </c>
      <c r="G36" s="1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6.25" customHeight="1">
      <c r="A37" s="107">
        <v>3</v>
      </c>
      <c r="B37" s="126" t="s">
        <v>205</v>
      </c>
      <c r="C37" s="150" t="s">
        <v>206</v>
      </c>
      <c r="D37" s="109" t="s">
        <v>207</v>
      </c>
      <c r="E37" s="149" t="s">
        <v>15</v>
      </c>
      <c r="F37" s="128">
        <v>8.5</v>
      </c>
      <c r="G37" s="1"/>
      <c r="H37" s="18">
        <v>300</v>
      </c>
      <c r="I37" s="1"/>
      <c r="J37" s="1">
        <f>317.8-19.2</f>
        <v>298.60000000000002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3.5" customHeight="1">
      <c r="A38" s="107">
        <v>4</v>
      </c>
      <c r="B38" s="126" t="s">
        <v>211</v>
      </c>
      <c r="C38" s="126" t="s">
        <v>212</v>
      </c>
      <c r="D38" s="109" t="s">
        <v>213</v>
      </c>
      <c r="E38" s="149" t="s">
        <v>15</v>
      </c>
      <c r="F38" s="128">
        <v>3</v>
      </c>
      <c r="G38" s="1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7.25" customHeight="1">
      <c r="A39" s="107">
        <v>5</v>
      </c>
      <c r="B39" s="126" t="s">
        <v>215</v>
      </c>
      <c r="C39" s="126" t="s">
        <v>216</v>
      </c>
      <c r="D39" s="109" t="s">
        <v>217</v>
      </c>
      <c r="E39" s="149" t="s">
        <v>15</v>
      </c>
      <c r="F39" s="128">
        <v>2.2000000000000002</v>
      </c>
      <c r="G39" s="1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0" customHeight="1">
      <c r="A40" s="111">
        <v>6</v>
      </c>
      <c r="B40" s="121" t="s">
        <v>218</v>
      </c>
      <c r="C40" s="121" t="s">
        <v>219</v>
      </c>
      <c r="D40" s="133" t="s">
        <v>220</v>
      </c>
      <c r="E40" s="151" t="s">
        <v>15</v>
      </c>
      <c r="F40" s="122">
        <v>3</v>
      </c>
      <c r="G40" s="1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9" t="s">
        <v>188</v>
      </c>
      <c r="B41" s="100" t="s">
        <v>87</v>
      </c>
      <c r="C41" s="100"/>
      <c r="D41" s="115"/>
      <c r="E41" s="99"/>
      <c r="F41" s="118">
        <f>+SUM(F42:F44)</f>
        <v>28.700000000000003</v>
      </c>
      <c r="G41" s="1"/>
      <c r="H41" s="1"/>
      <c r="I41" s="1"/>
      <c r="J41" s="1"/>
      <c r="K41" s="1"/>
      <c r="L41" s="1"/>
      <c r="M41" s="1"/>
      <c r="N41" s="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42" customHeight="1">
      <c r="A42" s="129">
        <v>1</v>
      </c>
      <c r="B42" s="130" t="s">
        <v>226</v>
      </c>
      <c r="C42" s="130" t="s">
        <v>227</v>
      </c>
      <c r="D42" s="131" t="s">
        <v>228</v>
      </c>
      <c r="E42" s="132" t="s">
        <v>15</v>
      </c>
      <c r="F42" s="132">
        <v>6.5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7.25" customHeight="1">
      <c r="A43" s="107">
        <v>2</v>
      </c>
      <c r="B43" s="126" t="s">
        <v>229</v>
      </c>
      <c r="C43" s="126" t="s">
        <v>231</v>
      </c>
      <c r="D43" s="109" t="s">
        <v>232</v>
      </c>
      <c r="E43" s="128" t="s">
        <v>15</v>
      </c>
      <c r="F43" s="128">
        <v>10.8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82.5" customHeight="1">
      <c r="A44" s="144">
        <v>3</v>
      </c>
      <c r="B44" s="145" t="s">
        <v>236</v>
      </c>
      <c r="C44" s="145" t="s">
        <v>237</v>
      </c>
      <c r="D44" s="228" t="s">
        <v>238</v>
      </c>
      <c r="E44" s="146" t="s">
        <v>15</v>
      </c>
      <c r="F44" s="146">
        <v>11.4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99" t="s">
        <v>225</v>
      </c>
      <c r="B45" s="100" t="s">
        <v>88</v>
      </c>
      <c r="C45" s="100"/>
      <c r="D45" s="115"/>
      <c r="E45" s="99"/>
      <c r="F45" s="124">
        <f>+SUM(F46:F50)</f>
        <v>30</v>
      </c>
      <c r="G45" s="1"/>
      <c r="H45" s="1"/>
      <c r="I45" s="1"/>
      <c r="J45" s="1"/>
      <c r="K45" s="1"/>
      <c r="L45" s="1"/>
      <c r="M45" s="1"/>
      <c r="N45" s="1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5.75" customHeight="1">
      <c r="A46" s="84">
        <v>1</v>
      </c>
      <c r="B46" s="123" t="s">
        <v>226</v>
      </c>
      <c r="C46" s="123" t="s">
        <v>248</v>
      </c>
      <c r="D46" s="143" t="s">
        <v>249</v>
      </c>
      <c r="E46" s="83" t="s">
        <v>15</v>
      </c>
      <c r="F46" s="83">
        <v>8.5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1.25" customHeight="1">
      <c r="A47" s="103">
        <v>2</v>
      </c>
      <c r="B47" s="119" t="s">
        <v>236</v>
      </c>
      <c r="C47" s="119" t="s">
        <v>251</v>
      </c>
      <c r="D47" s="125" t="s">
        <v>252</v>
      </c>
      <c r="E47" s="120" t="s">
        <v>15</v>
      </c>
      <c r="F47" s="120">
        <v>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8.75" customHeight="1">
      <c r="A48" s="107">
        <v>3</v>
      </c>
      <c r="B48" s="126" t="s">
        <v>256</v>
      </c>
      <c r="C48" s="126" t="s">
        <v>257</v>
      </c>
      <c r="D48" s="127" t="s">
        <v>258</v>
      </c>
      <c r="E48" s="128" t="s">
        <v>15</v>
      </c>
      <c r="F48" s="128">
        <v>6.5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.75" customHeight="1">
      <c r="A49" s="129">
        <v>4</v>
      </c>
      <c r="B49" s="130" t="s">
        <v>260</v>
      </c>
      <c r="C49" s="130" t="s">
        <v>261</v>
      </c>
      <c r="D49" s="152" t="s">
        <v>262</v>
      </c>
      <c r="E49" s="132" t="s">
        <v>15</v>
      </c>
      <c r="F49" s="132">
        <v>5.8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5" customHeight="1">
      <c r="A50" s="111">
        <v>5</v>
      </c>
      <c r="B50" s="121" t="s">
        <v>263</v>
      </c>
      <c r="C50" s="121" t="s">
        <v>264</v>
      </c>
      <c r="D50" s="133" t="s">
        <v>265</v>
      </c>
      <c r="E50" s="122" t="s">
        <v>15</v>
      </c>
      <c r="F50" s="122">
        <v>3.2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>
      <c r="A51" s="153"/>
      <c r="B51" s="237" t="s">
        <v>93</v>
      </c>
      <c r="C51" s="238"/>
      <c r="D51" s="154"/>
      <c r="E51" s="155"/>
      <c r="F51" s="156">
        <f>+F45+F41+F34+F29+F27+F24+F21+F14+F9+F6+F12</f>
        <v>296.62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.75" customHeight="1">
      <c r="A52" s="2"/>
      <c r="B52" s="2"/>
      <c r="C52" s="3"/>
      <c r="D52" s="60"/>
      <c r="E52" s="2"/>
      <c r="F52" s="4"/>
      <c r="G52" s="1"/>
      <c r="H52" s="1"/>
      <c r="I52" s="1">
        <f>296.62+19.2</f>
        <v>315.82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2"/>
      <c r="B53" s="2"/>
      <c r="C53" s="3"/>
      <c r="D53" s="230" t="s">
        <v>125</v>
      </c>
      <c r="E53" s="230"/>
      <c r="F53" s="23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2"/>
      <c r="B54" s="2"/>
      <c r="C54" s="229"/>
      <c r="D54" s="232"/>
      <c r="E54" s="232"/>
      <c r="F54" s="23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2"/>
      <c r="B55" s="2"/>
      <c r="C55" s="3"/>
      <c r="D55" s="60"/>
      <c r="E55" s="2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2"/>
      <c r="B56" s="2"/>
      <c r="C56" s="3"/>
      <c r="D56" s="60"/>
      <c r="E56" s="2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2"/>
      <c r="B57" s="2"/>
      <c r="C57" s="3"/>
      <c r="D57" s="60"/>
      <c r="E57" s="2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2"/>
      <c r="B58" s="2"/>
      <c r="C58" s="3"/>
      <c r="D58" s="60"/>
      <c r="E58" s="2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2"/>
      <c r="B59" s="2"/>
      <c r="C59" s="3"/>
      <c r="D59" s="60"/>
      <c r="E59" s="2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2"/>
      <c r="B60" s="2"/>
      <c r="C60" s="3"/>
      <c r="D60" s="60"/>
      <c r="E60" s="2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2"/>
      <c r="B61" s="2"/>
      <c r="C61" s="3"/>
      <c r="D61" s="60"/>
      <c r="E61" s="2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2"/>
      <c r="B62" s="2"/>
      <c r="C62" s="3"/>
      <c r="D62" s="60"/>
      <c r="E62" s="2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2"/>
      <c r="B63" s="2"/>
      <c r="C63" s="3"/>
      <c r="D63" s="60"/>
      <c r="E63" s="2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2"/>
      <c r="B64" s="2"/>
      <c r="C64" s="3"/>
      <c r="D64" s="60"/>
      <c r="E64" s="2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2"/>
      <c r="B65" s="2"/>
      <c r="C65" s="3"/>
      <c r="D65" s="60"/>
      <c r="E65" s="2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2"/>
      <c r="B66" s="2"/>
      <c r="C66" s="3"/>
      <c r="D66" s="60"/>
      <c r="E66" s="2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2"/>
      <c r="B67" s="2"/>
      <c r="C67" s="3"/>
      <c r="D67" s="60"/>
      <c r="E67" s="2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2"/>
      <c r="B68" s="2"/>
      <c r="C68" s="3"/>
      <c r="D68" s="60"/>
      <c r="E68" s="2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2"/>
      <c r="B69" s="2"/>
      <c r="C69" s="3"/>
      <c r="D69" s="60"/>
      <c r="E69" s="2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2"/>
      <c r="B70" s="2"/>
      <c r="C70" s="3"/>
      <c r="D70" s="60"/>
      <c r="E70" s="2"/>
      <c r="F70" s="4"/>
      <c r="G70" s="1"/>
      <c r="H70" s="1"/>
      <c r="I70" s="1"/>
      <c r="J70" s="1"/>
      <c r="K70" s="1"/>
      <c r="L70" s="1"/>
      <c r="M70" s="1"/>
      <c r="N70" s="1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8.75" customHeight="1">
      <c r="A71" s="2"/>
      <c r="B71" s="2"/>
      <c r="C71" s="3"/>
      <c r="D71" s="60"/>
      <c r="E71" s="2"/>
      <c r="F71" s="4"/>
      <c r="G71" s="1"/>
      <c r="H71" s="1"/>
      <c r="I71" s="1"/>
      <c r="J71" s="1"/>
      <c r="K71" s="1"/>
      <c r="L71" s="1"/>
      <c r="M71" s="1"/>
      <c r="N71" s="1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8.75" customHeight="1">
      <c r="A72" s="2"/>
      <c r="B72" s="2"/>
      <c r="C72" s="3"/>
      <c r="D72" s="60"/>
      <c r="E72" s="2"/>
      <c r="F72" s="4"/>
      <c r="G72" s="1"/>
      <c r="H72" s="1"/>
      <c r="I72" s="1"/>
      <c r="J72" s="1"/>
      <c r="K72" s="1"/>
      <c r="L72" s="1"/>
      <c r="M72" s="1"/>
      <c r="N72" s="1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8.75" customHeight="1">
      <c r="A73" s="2"/>
      <c r="B73" s="2"/>
      <c r="C73" s="3"/>
      <c r="D73" s="60"/>
      <c r="E73" s="2"/>
      <c r="F73" s="4"/>
      <c r="G73" s="1"/>
      <c r="H73" s="1"/>
      <c r="I73" s="1"/>
      <c r="J73" s="1"/>
      <c r="K73" s="1"/>
      <c r="L73" s="1"/>
      <c r="M73" s="1"/>
      <c r="N73" s="1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8.75" customHeight="1">
      <c r="A74" s="2"/>
      <c r="B74" s="2"/>
      <c r="C74" s="3"/>
      <c r="D74" s="60"/>
      <c r="E74" s="2"/>
      <c r="F74" s="4"/>
      <c r="G74" s="1"/>
      <c r="H74" s="1"/>
      <c r="I74" s="1"/>
      <c r="J74" s="1"/>
      <c r="K74" s="1"/>
      <c r="L74" s="1"/>
      <c r="M74" s="1"/>
      <c r="N74" s="1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8.75" customHeight="1">
      <c r="A75" s="2"/>
      <c r="B75" s="2"/>
      <c r="C75" s="3"/>
      <c r="D75" s="60"/>
      <c r="E75" s="2"/>
      <c r="F75" s="4"/>
      <c r="G75" s="1"/>
      <c r="H75" s="1"/>
      <c r="I75" s="1"/>
      <c r="J75" s="1"/>
      <c r="K75" s="1"/>
      <c r="L75" s="1"/>
      <c r="M75" s="1"/>
      <c r="N75" s="1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8.75" customHeight="1">
      <c r="A76" s="2"/>
      <c r="B76" s="2"/>
      <c r="C76" s="3"/>
      <c r="D76" s="60"/>
      <c r="E76" s="2"/>
      <c r="F76" s="4"/>
      <c r="G76" s="1"/>
      <c r="H76" s="1"/>
      <c r="I76" s="1"/>
      <c r="J76" s="1"/>
      <c r="K76" s="1"/>
      <c r="L76" s="1"/>
      <c r="M76" s="1"/>
      <c r="N76" s="1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8.75" customHeight="1">
      <c r="A77" s="2"/>
      <c r="B77" s="2"/>
      <c r="C77" s="3"/>
      <c r="D77" s="60"/>
      <c r="E77" s="2"/>
      <c r="F77" s="4"/>
      <c r="G77" s="1"/>
      <c r="H77" s="1"/>
      <c r="I77" s="1"/>
      <c r="J77" s="1"/>
      <c r="K77" s="1"/>
      <c r="L77" s="1"/>
      <c r="M77" s="1"/>
      <c r="N77" s="1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8.75" customHeight="1">
      <c r="A78" s="2"/>
      <c r="B78" s="2"/>
      <c r="C78" s="3"/>
      <c r="D78" s="60"/>
      <c r="E78" s="2"/>
      <c r="F78" s="4"/>
      <c r="G78" s="1"/>
      <c r="H78" s="1"/>
      <c r="I78" s="1"/>
      <c r="J78" s="1"/>
      <c r="K78" s="1"/>
      <c r="L78" s="1"/>
      <c r="M78" s="1"/>
      <c r="N78" s="1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8.75" customHeight="1">
      <c r="A79" s="2"/>
      <c r="B79" s="2"/>
      <c r="C79" s="3"/>
      <c r="D79" s="60"/>
      <c r="E79" s="2"/>
      <c r="F79" s="4"/>
      <c r="G79" s="1"/>
      <c r="H79" s="1"/>
      <c r="I79" s="1"/>
      <c r="J79" s="1"/>
      <c r="K79" s="1"/>
      <c r="L79" s="1"/>
      <c r="M79" s="1"/>
      <c r="N79" s="1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8.75" customHeight="1">
      <c r="A80" s="2"/>
      <c r="B80" s="2"/>
      <c r="C80" s="3"/>
      <c r="D80" s="60"/>
      <c r="E80" s="2"/>
      <c r="F80" s="4"/>
      <c r="G80" s="1"/>
      <c r="H80" s="1"/>
      <c r="I80" s="1"/>
      <c r="J80" s="1"/>
      <c r="K80" s="1"/>
      <c r="L80" s="1"/>
      <c r="M80" s="1"/>
      <c r="N80" s="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8.75" customHeight="1">
      <c r="A81" s="2"/>
      <c r="B81" s="2"/>
      <c r="C81" s="3"/>
      <c r="D81" s="60"/>
      <c r="E81" s="2"/>
      <c r="F81" s="4"/>
      <c r="G81" s="1"/>
      <c r="H81" s="1"/>
      <c r="I81" s="1"/>
      <c r="J81" s="1"/>
      <c r="K81" s="1"/>
      <c r="L81" s="1"/>
      <c r="M81" s="1"/>
      <c r="N81" s="1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8.75" customHeight="1">
      <c r="A82" s="2"/>
      <c r="B82" s="2"/>
      <c r="C82" s="3"/>
      <c r="D82" s="60"/>
      <c r="E82" s="2"/>
      <c r="F82" s="4"/>
      <c r="G82" s="1"/>
      <c r="H82" s="1"/>
      <c r="I82" s="1"/>
      <c r="J82" s="1"/>
      <c r="K82" s="1"/>
      <c r="L82" s="1"/>
      <c r="M82" s="1"/>
      <c r="N82" s="1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8.75" customHeight="1">
      <c r="A83" s="2"/>
      <c r="B83" s="2"/>
      <c r="C83" s="3"/>
      <c r="D83" s="60"/>
      <c r="E83" s="2"/>
      <c r="F83" s="4"/>
      <c r="G83" s="1"/>
      <c r="H83" s="1"/>
      <c r="I83" s="1"/>
      <c r="J83" s="1"/>
      <c r="K83" s="1"/>
      <c r="L83" s="1"/>
      <c r="M83" s="1"/>
      <c r="N83" s="1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8.75" customHeight="1">
      <c r="A84" s="2"/>
      <c r="B84" s="2"/>
      <c r="C84" s="3"/>
      <c r="D84" s="60"/>
      <c r="E84" s="2"/>
      <c r="F84" s="4"/>
      <c r="G84" s="1"/>
      <c r="H84" s="1"/>
      <c r="I84" s="1"/>
      <c r="J84" s="1"/>
      <c r="K84" s="1"/>
      <c r="L84" s="1"/>
      <c r="M84" s="1"/>
      <c r="N84" s="1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8.75" customHeight="1">
      <c r="A85" s="2"/>
      <c r="B85" s="2"/>
      <c r="C85" s="3"/>
      <c r="D85" s="60"/>
      <c r="E85" s="2"/>
      <c r="F85" s="4"/>
      <c r="G85" s="1"/>
      <c r="H85" s="1"/>
      <c r="I85" s="1"/>
      <c r="J85" s="1"/>
      <c r="K85" s="1"/>
      <c r="L85" s="1"/>
      <c r="M85" s="1"/>
      <c r="N85" s="1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8.75" customHeight="1">
      <c r="A86" s="2"/>
      <c r="B86" s="2"/>
      <c r="C86" s="3"/>
      <c r="D86" s="60"/>
      <c r="E86" s="2"/>
      <c r="F86" s="4"/>
      <c r="G86" s="1"/>
      <c r="H86" s="1"/>
      <c r="I86" s="1"/>
      <c r="J86" s="1"/>
      <c r="K86" s="1"/>
      <c r="L86" s="1"/>
      <c r="M86" s="1"/>
      <c r="N86" s="1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8.75" customHeight="1">
      <c r="A87" s="2"/>
      <c r="B87" s="2"/>
      <c r="C87" s="3"/>
      <c r="D87" s="60"/>
      <c r="E87" s="2"/>
      <c r="F87" s="4"/>
      <c r="G87" s="1"/>
      <c r="H87" s="1"/>
      <c r="I87" s="1"/>
      <c r="J87" s="1"/>
      <c r="K87" s="1"/>
      <c r="L87" s="1"/>
      <c r="M87" s="1"/>
      <c r="N87" s="1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8.75" customHeight="1">
      <c r="A88" s="2"/>
      <c r="B88" s="2"/>
      <c r="C88" s="3"/>
      <c r="D88" s="60"/>
      <c r="E88" s="2"/>
      <c r="F88" s="4"/>
      <c r="G88" s="1"/>
      <c r="H88" s="1"/>
      <c r="I88" s="1"/>
      <c r="J88" s="1"/>
      <c r="K88" s="1"/>
      <c r="L88" s="1"/>
      <c r="M88" s="1"/>
      <c r="N88" s="1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8.75" customHeight="1">
      <c r="A89" s="2"/>
      <c r="B89" s="2"/>
      <c r="C89" s="3"/>
      <c r="D89" s="60"/>
      <c r="E89" s="2"/>
      <c r="F89" s="4"/>
      <c r="G89" s="1"/>
      <c r="H89" s="1"/>
      <c r="I89" s="1"/>
      <c r="J89" s="1"/>
      <c r="K89" s="1"/>
      <c r="L89" s="1"/>
      <c r="M89" s="1"/>
      <c r="N89" s="1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8.75" customHeight="1">
      <c r="A90" s="2"/>
      <c r="B90" s="2"/>
      <c r="C90" s="3"/>
      <c r="D90" s="60"/>
      <c r="E90" s="2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2"/>
      <c r="B91" s="2"/>
      <c r="C91" s="3"/>
      <c r="D91" s="60"/>
      <c r="E91" s="2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2"/>
      <c r="B92" s="2"/>
      <c r="C92" s="3"/>
      <c r="D92" s="60"/>
      <c r="E92" s="2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2"/>
      <c r="B93" s="2"/>
      <c r="C93" s="3"/>
      <c r="D93" s="60"/>
      <c r="E93" s="2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2"/>
      <c r="B94" s="2"/>
      <c r="C94" s="3"/>
      <c r="D94" s="60"/>
      <c r="E94" s="2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2"/>
      <c r="B95" s="2"/>
      <c r="C95" s="3"/>
      <c r="D95" s="60"/>
      <c r="E95" s="2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2"/>
      <c r="B96" s="2"/>
      <c r="C96" s="3"/>
      <c r="D96" s="60"/>
      <c r="E96" s="2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2"/>
      <c r="B97" s="2"/>
      <c r="C97" s="3"/>
      <c r="D97" s="60"/>
      <c r="E97" s="2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2"/>
      <c r="B98" s="2"/>
      <c r="C98" s="3"/>
      <c r="D98" s="60"/>
      <c r="E98" s="2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2"/>
      <c r="B99" s="2"/>
      <c r="C99" s="3"/>
      <c r="D99" s="60"/>
      <c r="E99" s="2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2"/>
      <c r="B100" s="2"/>
      <c r="C100" s="3"/>
      <c r="D100" s="60"/>
      <c r="E100" s="2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2"/>
      <c r="B101" s="2"/>
      <c r="C101" s="3"/>
      <c r="D101" s="60"/>
      <c r="E101" s="2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2"/>
      <c r="B102" s="2"/>
      <c r="C102" s="3"/>
      <c r="D102" s="60"/>
      <c r="E102" s="2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2"/>
      <c r="B103" s="2"/>
      <c r="C103" s="3"/>
      <c r="D103" s="60"/>
      <c r="E103" s="2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2"/>
      <c r="B104" s="2"/>
      <c r="C104" s="3"/>
      <c r="D104" s="60"/>
      <c r="E104" s="2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2"/>
      <c r="B105" s="2"/>
      <c r="C105" s="3"/>
      <c r="D105" s="60"/>
      <c r="E105" s="2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2"/>
      <c r="B106" s="2"/>
      <c r="C106" s="3"/>
      <c r="D106" s="60"/>
      <c r="E106" s="2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2"/>
      <c r="B107" s="2"/>
      <c r="C107" s="3"/>
      <c r="D107" s="60"/>
      <c r="E107" s="2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2"/>
      <c r="B108" s="2"/>
      <c r="C108" s="3"/>
      <c r="D108" s="60"/>
      <c r="E108" s="2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2"/>
      <c r="B109" s="2"/>
      <c r="C109" s="3"/>
      <c r="D109" s="60"/>
      <c r="E109" s="2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2"/>
      <c r="B110" s="2"/>
      <c r="C110" s="3"/>
      <c r="D110" s="60"/>
      <c r="E110" s="2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2"/>
      <c r="B111" s="2"/>
      <c r="C111" s="3"/>
      <c r="D111" s="60"/>
      <c r="E111" s="2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2"/>
      <c r="B112" s="2"/>
      <c r="C112" s="3"/>
      <c r="D112" s="60"/>
      <c r="E112" s="2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2"/>
      <c r="B113" s="2"/>
      <c r="C113" s="3"/>
      <c r="D113" s="60"/>
      <c r="E113" s="2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2"/>
      <c r="B114" s="2"/>
      <c r="C114" s="3"/>
      <c r="D114" s="60"/>
      <c r="E114" s="2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2"/>
      <c r="B115" s="2"/>
      <c r="C115" s="3"/>
      <c r="D115" s="60"/>
      <c r="E115" s="2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2"/>
      <c r="B116" s="2"/>
      <c r="C116" s="3"/>
      <c r="D116" s="60"/>
      <c r="E116" s="2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2"/>
      <c r="B117" s="2"/>
      <c r="C117" s="3"/>
      <c r="D117" s="60"/>
      <c r="E117" s="2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2"/>
      <c r="B118" s="2"/>
      <c r="C118" s="3"/>
      <c r="D118" s="60"/>
      <c r="E118" s="2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2"/>
      <c r="B119" s="2"/>
      <c r="C119" s="3"/>
      <c r="D119" s="60"/>
      <c r="E119" s="2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2"/>
      <c r="B120" s="2"/>
      <c r="C120" s="3"/>
      <c r="D120" s="60"/>
      <c r="E120" s="2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2"/>
      <c r="B121" s="2"/>
      <c r="C121" s="3"/>
      <c r="D121" s="60"/>
      <c r="E121" s="2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2"/>
      <c r="B122" s="2"/>
      <c r="C122" s="3"/>
      <c r="D122" s="60"/>
      <c r="E122" s="2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2"/>
      <c r="B123" s="2"/>
      <c r="C123" s="3"/>
      <c r="D123" s="60"/>
      <c r="E123" s="2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2"/>
      <c r="B124" s="2"/>
      <c r="C124" s="3"/>
      <c r="D124" s="60"/>
      <c r="E124" s="2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2"/>
      <c r="B125" s="2"/>
      <c r="C125" s="3"/>
      <c r="D125" s="60"/>
      <c r="E125" s="2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2"/>
      <c r="B126" s="2"/>
      <c r="C126" s="3"/>
      <c r="D126" s="60"/>
      <c r="E126" s="2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2"/>
      <c r="B127" s="2"/>
      <c r="C127" s="3"/>
      <c r="D127" s="60"/>
      <c r="E127" s="2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2"/>
      <c r="B128" s="2"/>
      <c r="C128" s="3"/>
      <c r="D128" s="60"/>
      <c r="E128" s="2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2"/>
      <c r="B129" s="2"/>
      <c r="C129" s="3"/>
      <c r="D129" s="60"/>
      <c r="E129" s="2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2"/>
      <c r="B130" s="2"/>
      <c r="C130" s="3"/>
      <c r="D130" s="60"/>
      <c r="E130" s="2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2"/>
      <c r="B131" s="2"/>
      <c r="C131" s="3"/>
      <c r="D131" s="60"/>
      <c r="E131" s="2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2"/>
      <c r="B132" s="2"/>
      <c r="C132" s="3"/>
      <c r="D132" s="60"/>
      <c r="E132" s="2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2"/>
      <c r="B133" s="2"/>
      <c r="C133" s="3"/>
      <c r="D133" s="60"/>
      <c r="E133" s="2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2"/>
      <c r="B134" s="2"/>
      <c r="C134" s="3"/>
      <c r="D134" s="60"/>
      <c r="E134" s="2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2"/>
      <c r="B135" s="2"/>
      <c r="C135" s="3"/>
      <c r="D135" s="60"/>
      <c r="E135" s="2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2"/>
      <c r="B136" s="2"/>
      <c r="C136" s="3"/>
      <c r="D136" s="60"/>
      <c r="E136" s="2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2"/>
      <c r="B137" s="2"/>
      <c r="C137" s="3"/>
      <c r="D137" s="60"/>
      <c r="E137" s="2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2"/>
      <c r="B138" s="2"/>
      <c r="C138" s="3"/>
      <c r="D138" s="60"/>
      <c r="E138" s="2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2"/>
      <c r="B139" s="2"/>
      <c r="C139" s="3"/>
      <c r="D139" s="60"/>
      <c r="E139" s="2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2"/>
      <c r="B140" s="2"/>
      <c r="C140" s="3"/>
      <c r="D140" s="60"/>
      <c r="E140" s="2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2"/>
      <c r="B141" s="2"/>
      <c r="C141" s="3"/>
      <c r="D141" s="60"/>
      <c r="E141" s="2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2"/>
      <c r="B142" s="2"/>
      <c r="C142" s="3"/>
      <c r="D142" s="60"/>
      <c r="E142" s="2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2"/>
      <c r="B143" s="2"/>
      <c r="C143" s="3"/>
      <c r="D143" s="60"/>
      <c r="E143" s="2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2"/>
      <c r="B144" s="2"/>
      <c r="C144" s="3"/>
      <c r="D144" s="60"/>
      <c r="E144" s="2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2"/>
      <c r="B145" s="2"/>
      <c r="C145" s="3"/>
      <c r="D145" s="60"/>
      <c r="E145" s="2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2"/>
      <c r="B146" s="2"/>
      <c r="C146" s="3"/>
      <c r="D146" s="60"/>
      <c r="E146" s="2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2"/>
      <c r="B147" s="2"/>
      <c r="C147" s="3"/>
      <c r="D147" s="60"/>
      <c r="E147" s="2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2"/>
      <c r="B148" s="2"/>
      <c r="C148" s="3"/>
      <c r="D148" s="60"/>
      <c r="E148" s="2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2"/>
      <c r="B149" s="2"/>
      <c r="C149" s="3"/>
      <c r="D149" s="60"/>
      <c r="E149" s="2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2"/>
      <c r="B150" s="2"/>
      <c r="C150" s="3"/>
      <c r="D150" s="60"/>
      <c r="E150" s="2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2"/>
      <c r="B151" s="2"/>
      <c r="C151" s="3"/>
      <c r="D151" s="60"/>
      <c r="E151" s="2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2"/>
      <c r="B152" s="2"/>
      <c r="C152" s="3"/>
      <c r="D152" s="60"/>
      <c r="E152" s="2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2"/>
      <c r="B153" s="2"/>
      <c r="C153" s="3"/>
      <c r="D153" s="60"/>
      <c r="E153" s="2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2"/>
      <c r="B154" s="2"/>
      <c r="C154" s="3"/>
      <c r="D154" s="60"/>
      <c r="E154" s="2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2"/>
      <c r="B155" s="2"/>
      <c r="C155" s="3"/>
      <c r="D155" s="60"/>
      <c r="E155" s="2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2"/>
      <c r="B156" s="2"/>
      <c r="C156" s="3"/>
      <c r="D156" s="60"/>
      <c r="E156" s="2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2"/>
      <c r="B157" s="2"/>
      <c r="C157" s="3"/>
      <c r="D157" s="60"/>
      <c r="E157" s="2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2"/>
      <c r="B158" s="2"/>
      <c r="C158" s="3"/>
      <c r="D158" s="60"/>
      <c r="E158" s="2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2"/>
      <c r="B159" s="2"/>
      <c r="C159" s="3"/>
      <c r="D159" s="60"/>
      <c r="E159" s="2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2"/>
      <c r="B160" s="2"/>
      <c r="C160" s="3"/>
      <c r="D160" s="60"/>
      <c r="E160" s="2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2"/>
      <c r="B161" s="2"/>
      <c r="C161" s="3"/>
      <c r="D161" s="60"/>
      <c r="E161" s="2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2"/>
      <c r="B162" s="2"/>
      <c r="C162" s="3"/>
      <c r="D162" s="60"/>
      <c r="E162" s="2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2"/>
      <c r="B163" s="2"/>
      <c r="C163" s="3"/>
      <c r="D163" s="60"/>
      <c r="E163" s="2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2"/>
      <c r="B164" s="2"/>
      <c r="C164" s="3"/>
      <c r="D164" s="60"/>
      <c r="E164" s="2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2"/>
      <c r="B165" s="2"/>
      <c r="C165" s="3"/>
      <c r="D165" s="60"/>
      <c r="E165" s="2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2"/>
      <c r="B166" s="2"/>
      <c r="C166" s="3"/>
      <c r="D166" s="60"/>
      <c r="E166" s="2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2"/>
      <c r="B167" s="2"/>
      <c r="C167" s="3"/>
      <c r="D167" s="60"/>
      <c r="E167" s="2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2"/>
      <c r="B168" s="2"/>
      <c r="C168" s="3"/>
      <c r="D168" s="60"/>
      <c r="E168" s="2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2"/>
      <c r="B169" s="2"/>
      <c r="C169" s="3"/>
      <c r="D169" s="60"/>
      <c r="E169" s="2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2"/>
      <c r="B170" s="2"/>
      <c r="C170" s="3"/>
      <c r="D170" s="60"/>
      <c r="E170" s="2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2"/>
      <c r="B171" s="2"/>
      <c r="C171" s="3"/>
      <c r="D171" s="60"/>
      <c r="E171" s="2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2"/>
      <c r="B172" s="2"/>
      <c r="C172" s="3"/>
      <c r="D172" s="60"/>
      <c r="E172" s="2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2"/>
      <c r="B173" s="2"/>
      <c r="C173" s="3"/>
      <c r="D173" s="60"/>
      <c r="E173" s="2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2"/>
      <c r="B174" s="2"/>
      <c r="C174" s="3"/>
      <c r="D174" s="60"/>
      <c r="E174" s="2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2"/>
      <c r="B175" s="2"/>
      <c r="C175" s="3"/>
      <c r="D175" s="60"/>
      <c r="E175" s="2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2"/>
      <c r="B176" s="2"/>
      <c r="C176" s="3"/>
      <c r="D176" s="60"/>
      <c r="E176" s="2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2"/>
      <c r="B177" s="2"/>
      <c r="C177" s="3"/>
      <c r="D177" s="60"/>
      <c r="E177" s="2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2"/>
      <c r="B178" s="2"/>
      <c r="C178" s="3"/>
      <c r="D178" s="60"/>
      <c r="E178" s="2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2"/>
      <c r="B179" s="2"/>
      <c r="C179" s="3"/>
      <c r="D179" s="60"/>
      <c r="E179" s="2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2"/>
      <c r="B180" s="2"/>
      <c r="C180" s="3"/>
      <c r="D180" s="60"/>
      <c r="E180" s="2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2"/>
      <c r="B181" s="2"/>
      <c r="C181" s="3"/>
      <c r="D181" s="60"/>
      <c r="E181" s="2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2"/>
      <c r="B182" s="2"/>
      <c r="C182" s="3"/>
      <c r="D182" s="60"/>
      <c r="E182" s="2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2"/>
      <c r="B183" s="2"/>
      <c r="C183" s="3"/>
      <c r="D183" s="60"/>
      <c r="E183" s="2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2"/>
      <c r="B184" s="2"/>
      <c r="C184" s="3"/>
      <c r="D184" s="60"/>
      <c r="E184" s="2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2"/>
      <c r="B185" s="2"/>
      <c r="C185" s="3"/>
      <c r="D185" s="60"/>
      <c r="E185" s="2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2"/>
      <c r="B186" s="2"/>
      <c r="C186" s="3"/>
      <c r="D186" s="60"/>
      <c r="E186" s="2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2"/>
      <c r="B187" s="2"/>
      <c r="C187" s="3"/>
      <c r="D187" s="60"/>
      <c r="E187" s="2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2"/>
      <c r="B188" s="2"/>
      <c r="C188" s="3"/>
      <c r="D188" s="60"/>
      <c r="E188" s="2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2"/>
      <c r="B189" s="2"/>
      <c r="C189" s="3"/>
      <c r="D189" s="60"/>
      <c r="E189" s="2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2"/>
      <c r="B190" s="2"/>
      <c r="C190" s="3"/>
      <c r="D190" s="60"/>
      <c r="E190" s="2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2"/>
      <c r="B191" s="2"/>
      <c r="C191" s="3"/>
      <c r="D191" s="60"/>
      <c r="E191" s="2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2"/>
      <c r="B192" s="2"/>
      <c r="C192" s="3"/>
      <c r="D192" s="60"/>
      <c r="E192" s="2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2"/>
      <c r="B193" s="2"/>
      <c r="C193" s="3"/>
      <c r="D193" s="60"/>
      <c r="E193" s="2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2"/>
      <c r="B194" s="2"/>
      <c r="C194" s="3"/>
      <c r="D194" s="60"/>
      <c r="E194" s="2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"/>
      <c r="B195" s="2"/>
      <c r="C195" s="3"/>
      <c r="D195" s="60"/>
      <c r="E195" s="2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"/>
      <c r="B196" s="2"/>
      <c r="C196" s="3"/>
      <c r="D196" s="60"/>
      <c r="E196" s="2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"/>
      <c r="B197" s="2"/>
      <c r="C197" s="3"/>
      <c r="D197" s="60"/>
      <c r="E197" s="2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"/>
      <c r="B198" s="2"/>
      <c r="C198" s="3"/>
      <c r="D198" s="60"/>
      <c r="E198" s="2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"/>
      <c r="B199" s="2"/>
      <c r="C199" s="3"/>
      <c r="D199" s="60"/>
      <c r="E199" s="2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"/>
      <c r="B200" s="2"/>
      <c r="C200" s="3"/>
      <c r="D200" s="60"/>
      <c r="E200" s="2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2"/>
      <c r="B201" s="2"/>
      <c r="C201" s="3"/>
      <c r="D201" s="60"/>
      <c r="E201" s="2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2"/>
      <c r="B202" s="2"/>
      <c r="C202" s="3"/>
      <c r="D202" s="60"/>
      <c r="E202" s="2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2"/>
      <c r="B203" s="2"/>
      <c r="C203" s="3"/>
      <c r="D203" s="60"/>
      <c r="E203" s="2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2"/>
      <c r="B204" s="2"/>
      <c r="C204" s="3"/>
      <c r="D204" s="60"/>
      <c r="E204" s="2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2"/>
      <c r="B205" s="2"/>
      <c r="C205" s="3"/>
      <c r="D205" s="60"/>
      <c r="E205" s="2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2"/>
      <c r="B206" s="2"/>
      <c r="C206" s="3"/>
      <c r="D206" s="60"/>
      <c r="E206" s="2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2"/>
      <c r="B207" s="2"/>
      <c r="C207" s="3"/>
      <c r="D207" s="60"/>
      <c r="E207" s="2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2"/>
      <c r="B208" s="2"/>
      <c r="C208" s="3"/>
      <c r="D208" s="60"/>
      <c r="E208" s="2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2"/>
      <c r="B209" s="2"/>
      <c r="C209" s="3"/>
      <c r="D209" s="60"/>
      <c r="E209" s="2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2"/>
      <c r="B210" s="2"/>
      <c r="C210" s="3"/>
      <c r="D210" s="60"/>
      <c r="E210" s="2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2"/>
      <c r="B211" s="2"/>
      <c r="C211" s="3"/>
      <c r="D211" s="60"/>
      <c r="E211" s="2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2"/>
      <c r="B212" s="2"/>
      <c r="C212" s="3"/>
      <c r="D212" s="60"/>
      <c r="E212" s="2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2"/>
      <c r="B213" s="2"/>
      <c r="C213" s="3"/>
      <c r="D213" s="60"/>
      <c r="E213" s="2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2"/>
      <c r="B214" s="2"/>
      <c r="C214" s="3"/>
      <c r="D214" s="60"/>
      <c r="E214" s="2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2"/>
      <c r="B215" s="2"/>
      <c r="C215" s="3"/>
      <c r="D215" s="60"/>
      <c r="E215" s="2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2"/>
      <c r="B216" s="2"/>
      <c r="C216" s="3"/>
      <c r="D216" s="60"/>
      <c r="E216" s="2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2"/>
      <c r="B217" s="2"/>
      <c r="C217" s="3"/>
      <c r="D217" s="60"/>
      <c r="E217" s="2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2"/>
      <c r="B218" s="2"/>
      <c r="C218" s="3"/>
      <c r="D218" s="60"/>
      <c r="E218" s="2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2"/>
      <c r="B219" s="2"/>
      <c r="C219" s="3"/>
      <c r="D219" s="60"/>
      <c r="E219" s="2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2"/>
      <c r="B220" s="2"/>
      <c r="C220" s="3"/>
      <c r="D220" s="60"/>
      <c r="E220" s="2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2"/>
      <c r="B221" s="2"/>
      <c r="C221" s="3"/>
      <c r="D221" s="60"/>
      <c r="E221" s="2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2"/>
      <c r="B222" s="2"/>
      <c r="C222" s="3"/>
      <c r="D222" s="60"/>
      <c r="E222" s="2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2"/>
      <c r="B223" s="2"/>
      <c r="C223" s="3"/>
      <c r="D223" s="60"/>
      <c r="E223" s="2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2"/>
      <c r="B224" s="2"/>
      <c r="C224" s="3"/>
      <c r="D224" s="60"/>
      <c r="E224" s="2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2"/>
      <c r="B225" s="2"/>
      <c r="C225" s="3"/>
      <c r="D225" s="60"/>
      <c r="E225" s="2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2"/>
      <c r="B226" s="2"/>
      <c r="C226" s="3"/>
      <c r="D226" s="60"/>
      <c r="E226" s="2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2"/>
      <c r="B227" s="2"/>
      <c r="C227" s="3"/>
      <c r="D227" s="60"/>
      <c r="E227" s="2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2"/>
      <c r="B228" s="2"/>
      <c r="C228" s="3"/>
      <c r="D228" s="60"/>
      <c r="E228" s="2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2"/>
      <c r="B229" s="2"/>
      <c r="C229" s="3"/>
      <c r="D229" s="60"/>
      <c r="E229" s="2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2"/>
      <c r="B230" s="2"/>
      <c r="C230" s="3"/>
      <c r="D230" s="60"/>
      <c r="E230" s="2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2"/>
      <c r="B231" s="2"/>
      <c r="C231" s="3"/>
      <c r="D231" s="60"/>
      <c r="E231" s="2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2"/>
      <c r="B232" s="2"/>
      <c r="C232" s="3"/>
      <c r="D232" s="60"/>
      <c r="E232" s="2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2"/>
      <c r="B233" s="2"/>
      <c r="C233" s="3"/>
      <c r="D233" s="60"/>
      <c r="E233" s="2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2"/>
      <c r="B234" s="2"/>
      <c r="C234" s="3"/>
      <c r="D234" s="60"/>
      <c r="E234" s="2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2"/>
      <c r="B235" s="2"/>
      <c r="C235" s="3"/>
      <c r="D235" s="60"/>
      <c r="E235" s="2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2"/>
      <c r="B236" s="2"/>
      <c r="C236" s="3"/>
      <c r="D236" s="60"/>
      <c r="E236" s="2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2"/>
      <c r="B237" s="2"/>
      <c r="C237" s="3"/>
      <c r="D237" s="60"/>
      <c r="E237" s="2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2"/>
      <c r="B238" s="2"/>
      <c r="C238" s="3"/>
      <c r="D238" s="60"/>
      <c r="E238" s="2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2"/>
      <c r="B239" s="2"/>
      <c r="C239" s="3"/>
      <c r="D239" s="60"/>
      <c r="E239" s="2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2"/>
      <c r="B240" s="2"/>
      <c r="C240" s="3"/>
      <c r="D240" s="60"/>
      <c r="E240" s="2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2"/>
      <c r="B241" s="2"/>
      <c r="C241" s="3"/>
      <c r="D241" s="60"/>
      <c r="E241" s="2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2"/>
      <c r="B242" s="2"/>
      <c r="C242" s="3"/>
      <c r="D242" s="60"/>
      <c r="E242" s="2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2"/>
      <c r="B243" s="2"/>
      <c r="C243" s="3"/>
      <c r="D243" s="60"/>
      <c r="E243" s="2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2"/>
      <c r="B244" s="2"/>
      <c r="C244" s="3"/>
      <c r="D244" s="60"/>
      <c r="E244" s="2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2"/>
      <c r="B245" s="2"/>
      <c r="C245" s="3"/>
      <c r="D245" s="60"/>
      <c r="E245" s="2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2"/>
      <c r="B246" s="2"/>
      <c r="C246" s="3"/>
      <c r="D246" s="60"/>
      <c r="E246" s="2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2"/>
      <c r="B247" s="2"/>
      <c r="C247" s="3"/>
      <c r="D247" s="60"/>
      <c r="E247" s="2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2"/>
      <c r="B248" s="2"/>
      <c r="C248" s="3"/>
      <c r="D248" s="60"/>
      <c r="E248" s="2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2"/>
      <c r="B249" s="2"/>
      <c r="C249" s="3"/>
      <c r="D249" s="60"/>
      <c r="E249" s="2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"/>
      <c r="B250" s="2"/>
      <c r="C250" s="3"/>
      <c r="D250" s="60"/>
      <c r="E250" s="2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2"/>
      <c r="B251" s="2"/>
      <c r="C251" s="3"/>
      <c r="D251" s="60"/>
      <c r="E251" s="2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2"/>
      <c r="B252" s="2"/>
      <c r="C252" s="3"/>
      <c r="D252" s="60"/>
      <c r="E252" s="2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2"/>
      <c r="B253" s="2"/>
      <c r="C253" s="3"/>
      <c r="D253" s="60"/>
      <c r="E253" s="2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D254" s="61"/>
    </row>
    <row r="255" spans="1:26" ht="15.75" customHeight="1">
      <c r="D255" s="61"/>
    </row>
    <row r="256" spans="1:26" ht="15.75" customHeight="1">
      <c r="D256" s="61"/>
    </row>
    <row r="257" spans="4:4" ht="15.75" customHeight="1">
      <c r="D257" s="61"/>
    </row>
    <row r="258" spans="4:4" ht="15.75" customHeight="1">
      <c r="D258" s="61"/>
    </row>
    <row r="259" spans="4:4" ht="15.75" customHeight="1">
      <c r="D259" s="61"/>
    </row>
    <row r="260" spans="4:4" ht="15.75" customHeight="1">
      <c r="D260" s="61"/>
    </row>
    <row r="261" spans="4:4" ht="15.75" customHeight="1">
      <c r="D261" s="61"/>
    </row>
    <row r="262" spans="4:4" ht="15.75" customHeight="1">
      <c r="D262" s="61"/>
    </row>
    <row r="263" spans="4:4" ht="15.75" customHeight="1">
      <c r="D263" s="61"/>
    </row>
    <row r="264" spans="4:4" ht="15.75" customHeight="1">
      <c r="D264" s="61"/>
    </row>
    <row r="265" spans="4:4" ht="15.75" customHeight="1">
      <c r="D265" s="61"/>
    </row>
    <row r="266" spans="4:4" ht="15.75" customHeight="1">
      <c r="D266" s="61"/>
    </row>
    <row r="267" spans="4:4" ht="15.75" customHeight="1">
      <c r="D267" s="61"/>
    </row>
    <row r="268" spans="4:4" ht="15.75" customHeight="1">
      <c r="D268" s="61"/>
    </row>
    <row r="269" spans="4:4" ht="15.75" customHeight="1">
      <c r="D269" s="61"/>
    </row>
    <row r="270" spans="4:4" ht="15.75" customHeight="1">
      <c r="D270" s="61"/>
    </row>
    <row r="271" spans="4:4" ht="15.75" customHeight="1">
      <c r="D271" s="61"/>
    </row>
    <row r="272" spans="4:4" ht="15.75" customHeight="1">
      <c r="D272" s="61"/>
    </row>
    <row r="273" spans="4:4" ht="15.75" customHeight="1">
      <c r="D273" s="61"/>
    </row>
    <row r="274" spans="4:4" ht="15.75" customHeight="1">
      <c r="D274" s="61"/>
    </row>
    <row r="275" spans="4:4" ht="15.75" customHeight="1">
      <c r="D275" s="61"/>
    </row>
    <row r="276" spans="4:4" ht="15.75" customHeight="1">
      <c r="D276" s="61"/>
    </row>
    <row r="277" spans="4:4" ht="15.75" customHeight="1">
      <c r="D277" s="61"/>
    </row>
    <row r="278" spans="4:4" ht="15.75" customHeight="1">
      <c r="D278" s="61"/>
    </row>
    <row r="279" spans="4:4" ht="15.75" customHeight="1">
      <c r="D279" s="61"/>
    </row>
    <row r="280" spans="4:4" ht="15.75" customHeight="1">
      <c r="D280" s="61"/>
    </row>
    <row r="281" spans="4:4" ht="15.75" customHeight="1">
      <c r="D281" s="61"/>
    </row>
    <row r="282" spans="4:4" ht="15.75" customHeight="1">
      <c r="D282" s="61"/>
    </row>
    <row r="283" spans="4:4" ht="15.75" customHeight="1">
      <c r="D283" s="61"/>
    </row>
    <row r="284" spans="4:4" ht="15.75" customHeight="1">
      <c r="D284" s="61"/>
    </row>
    <row r="285" spans="4:4" ht="15.75" customHeight="1">
      <c r="D285" s="61"/>
    </row>
    <row r="286" spans="4:4" ht="15.75" customHeight="1">
      <c r="D286" s="61"/>
    </row>
    <row r="287" spans="4:4" ht="15.75" customHeight="1">
      <c r="D287" s="61"/>
    </row>
    <row r="288" spans="4:4" ht="15.75" customHeight="1">
      <c r="D288" s="61"/>
    </row>
    <row r="289" spans="4:4" ht="15.75" customHeight="1">
      <c r="D289" s="61"/>
    </row>
    <row r="290" spans="4:4" ht="15.75" customHeight="1">
      <c r="D290" s="61"/>
    </row>
    <row r="291" spans="4:4" ht="15.75" customHeight="1">
      <c r="D291" s="61"/>
    </row>
    <row r="292" spans="4:4" ht="15.75" customHeight="1">
      <c r="D292" s="61"/>
    </row>
    <row r="293" spans="4:4" ht="15.75" customHeight="1">
      <c r="D293" s="61"/>
    </row>
    <row r="294" spans="4:4" ht="15.75" customHeight="1">
      <c r="D294" s="61"/>
    </row>
    <row r="295" spans="4:4" ht="15.75" customHeight="1">
      <c r="D295" s="61"/>
    </row>
    <row r="296" spans="4:4" ht="15.75" customHeight="1">
      <c r="D296" s="61"/>
    </row>
    <row r="297" spans="4:4" ht="15.75" customHeight="1">
      <c r="D297" s="61"/>
    </row>
    <row r="298" spans="4:4" ht="15.75" customHeight="1">
      <c r="D298" s="61"/>
    </row>
    <row r="299" spans="4:4" ht="15.75" customHeight="1">
      <c r="D299" s="61"/>
    </row>
    <row r="300" spans="4:4" ht="15.75" customHeight="1">
      <c r="D300" s="61"/>
    </row>
    <row r="301" spans="4:4" ht="15.75" customHeight="1">
      <c r="D301" s="61"/>
    </row>
    <row r="302" spans="4:4" ht="15.75" customHeight="1">
      <c r="D302" s="61"/>
    </row>
    <row r="303" spans="4:4" ht="15.75" customHeight="1">
      <c r="D303" s="61"/>
    </row>
    <row r="304" spans="4:4" ht="15.75" customHeight="1">
      <c r="D304" s="61"/>
    </row>
    <row r="305" spans="4:4" ht="15.75" customHeight="1">
      <c r="D305" s="61"/>
    </row>
    <row r="306" spans="4:4" ht="15.75" customHeight="1">
      <c r="D306" s="61"/>
    </row>
    <row r="307" spans="4:4" ht="15.75" customHeight="1">
      <c r="D307" s="61"/>
    </row>
    <row r="308" spans="4:4" ht="15.75" customHeight="1">
      <c r="D308" s="61"/>
    </row>
    <row r="309" spans="4:4" ht="15.75" customHeight="1">
      <c r="D309" s="61"/>
    </row>
    <row r="310" spans="4:4" ht="15.75" customHeight="1">
      <c r="D310" s="61"/>
    </row>
    <row r="311" spans="4:4" ht="15.75" customHeight="1">
      <c r="D311" s="61"/>
    </row>
    <row r="312" spans="4:4" ht="15.75" customHeight="1">
      <c r="D312" s="61"/>
    </row>
    <row r="313" spans="4:4" ht="15.75" customHeight="1">
      <c r="D313" s="61"/>
    </row>
    <row r="314" spans="4:4" ht="15.75" customHeight="1">
      <c r="D314" s="61"/>
    </row>
    <row r="315" spans="4:4" ht="15.75" customHeight="1">
      <c r="D315" s="61"/>
    </row>
    <row r="316" spans="4:4" ht="15.75" customHeight="1">
      <c r="D316" s="61"/>
    </row>
    <row r="317" spans="4:4" ht="15.75" customHeight="1">
      <c r="D317" s="61"/>
    </row>
    <row r="318" spans="4:4" ht="15.75" customHeight="1">
      <c r="D318" s="61"/>
    </row>
    <row r="319" spans="4:4" ht="15.75" customHeight="1">
      <c r="D319" s="61"/>
    </row>
    <row r="320" spans="4:4" ht="15.75" customHeight="1">
      <c r="D320" s="61"/>
    </row>
    <row r="321" spans="4:4" ht="15.75" customHeight="1">
      <c r="D321" s="61"/>
    </row>
    <row r="322" spans="4:4" ht="15.75" customHeight="1">
      <c r="D322" s="61"/>
    </row>
    <row r="323" spans="4:4" ht="15.75" customHeight="1">
      <c r="D323" s="61"/>
    </row>
    <row r="324" spans="4:4" ht="15.75" customHeight="1">
      <c r="D324" s="61"/>
    </row>
    <row r="325" spans="4:4" ht="15.75" customHeight="1">
      <c r="D325" s="61"/>
    </row>
    <row r="326" spans="4:4" ht="15.75" customHeight="1">
      <c r="D326" s="61"/>
    </row>
    <row r="327" spans="4:4" ht="15.75" customHeight="1">
      <c r="D327" s="61"/>
    </row>
    <row r="328" spans="4:4" ht="15.75" customHeight="1">
      <c r="D328" s="61"/>
    </row>
    <row r="329" spans="4:4" ht="15.75" customHeight="1">
      <c r="D329" s="61"/>
    </row>
    <row r="330" spans="4:4" ht="15.75" customHeight="1">
      <c r="D330" s="61"/>
    </row>
    <row r="331" spans="4:4" ht="15.75" customHeight="1">
      <c r="D331" s="61"/>
    </row>
    <row r="332" spans="4:4" ht="15.75" customHeight="1">
      <c r="D332" s="61"/>
    </row>
    <row r="333" spans="4:4" ht="15.75" customHeight="1">
      <c r="D333" s="61"/>
    </row>
    <row r="334" spans="4:4" ht="15.75" customHeight="1">
      <c r="D334" s="61"/>
    </row>
    <row r="335" spans="4:4" ht="15.75" customHeight="1">
      <c r="D335" s="61"/>
    </row>
    <row r="336" spans="4:4" ht="15.75" customHeight="1">
      <c r="D336" s="61"/>
    </row>
    <row r="337" spans="4:4" ht="15.75" customHeight="1">
      <c r="D337" s="61"/>
    </row>
    <row r="338" spans="4:4" ht="15.75" customHeight="1">
      <c r="D338" s="61"/>
    </row>
    <row r="339" spans="4:4" ht="15.75" customHeight="1">
      <c r="D339" s="61"/>
    </row>
    <row r="340" spans="4:4" ht="15.75" customHeight="1">
      <c r="D340" s="61"/>
    </row>
    <row r="341" spans="4:4" ht="15.75" customHeight="1">
      <c r="D341" s="61"/>
    </row>
    <row r="342" spans="4:4" ht="15.75" customHeight="1">
      <c r="D342" s="61"/>
    </row>
    <row r="343" spans="4:4" ht="15.75" customHeight="1">
      <c r="D343" s="61"/>
    </row>
    <row r="344" spans="4:4" ht="15.75" customHeight="1">
      <c r="D344" s="61"/>
    </row>
    <row r="345" spans="4:4" ht="15.75" customHeight="1">
      <c r="D345" s="61"/>
    </row>
    <row r="346" spans="4:4" ht="15.75" customHeight="1">
      <c r="D346" s="61"/>
    </row>
    <row r="347" spans="4:4" ht="15.75" customHeight="1">
      <c r="D347" s="61"/>
    </row>
    <row r="348" spans="4:4" ht="15.75" customHeight="1">
      <c r="D348" s="61"/>
    </row>
    <row r="349" spans="4:4" ht="15.75" customHeight="1">
      <c r="D349" s="61"/>
    </row>
    <row r="350" spans="4:4" ht="15.75" customHeight="1">
      <c r="D350" s="61"/>
    </row>
    <row r="351" spans="4:4" ht="15.75" customHeight="1">
      <c r="D351" s="61"/>
    </row>
    <row r="352" spans="4:4" ht="15.75" customHeight="1">
      <c r="D352" s="61"/>
    </row>
    <row r="353" spans="4:4" ht="15.75" customHeight="1">
      <c r="D353" s="61"/>
    </row>
    <row r="354" spans="4:4" ht="15.75" customHeight="1">
      <c r="D354" s="61"/>
    </row>
    <row r="355" spans="4:4" ht="15.75" customHeight="1">
      <c r="D355" s="61"/>
    </row>
    <row r="356" spans="4:4" ht="15.75" customHeight="1">
      <c r="D356" s="61"/>
    </row>
    <row r="357" spans="4:4" ht="15.75" customHeight="1">
      <c r="D357" s="61"/>
    </row>
    <row r="358" spans="4:4" ht="15.75" customHeight="1">
      <c r="D358" s="61"/>
    </row>
    <row r="359" spans="4:4" ht="15.75" customHeight="1">
      <c r="D359" s="61"/>
    </row>
    <row r="360" spans="4:4" ht="15.75" customHeight="1">
      <c r="D360" s="61"/>
    </row>
    <row r="361" spans="4:4" ht="15.75" customHeight="1">
      <c r="D361" s="61"/>
    </row>
    <row r="362" spans="4:4" ht="15.75" customHeight="1">
      <c r="D362" s="61"/>
    </row>
    <row r="363" spans="4:4" ht="15.75" customHeight="1">
      <c r="D363" s="61"/>
    </row>
    <row r="364" spans="4:4" ht="15.75" customHeight="1">
      <c r="D364" s="61"/>
    </row>
    <row r="365" spans="4:4" ht="15.75" customHeight="1">
      <c r="D365" s="61"/>
    </row>
    <row r="366" spans="4:4" ht="15.75" customHeight="1">
      <c r="D366" s="61"/>
    </row>
    <row r="367" spans="4:4" ht="15.75" customHeight="1">
      <c r="D367" s="61"/>
    </row>
    <row r="368" spans="4:4" ht="15.75" customHeight="1">
      <c r="D368" s="61"/>
    </row>
    <row r="369" spans="4:4" ht="15.75" customHeight="1">
      <c r="D369" s="61"/>
    </row>
    <row r="370" spans="4:4" ht="15.75" customHeight="1">
      <c r="D370" s="61"/>
    </row>
    <row r="371" spans="4:4" ht="15.75" customHeight="1">
      <c r="D371" s="61"/>
    </row>
    <row r="372" spans="4:4" ht="15.75" customHeight="1">
      <c r="D372" s="61"/>
    </row>
    <row r="373" spans="4:4" ht="15.75" customHeight="1">
      <c r="D373" s="61"/>
    </row>
    <row r="374" spans="4:4" ht="15.75" customHeight="1">
      <c r="D374" s="61"/>
    </row>
    <row r="375" spans="4:4" ht="15.75" customHeight="1">
      <c r="D375" s="61"/>
    </row>
    <row r="376" spans="4:4" ht="15.75" customHeight="1">
      <c r="D376" s="61"/>
    </row>
    <row r="377" spans="4:4" ht="15.75" customHeight="1">
      <c r="D377" s="61"/>
    </row>
    <row r="378" spans="4:4" ht="15.75" customHeight="1">
      <c r="D378" s="61"/>
    </row>
    <row r="379" spans="4:4" ht="15.75" customHeight="1">
      <c r="D379" s="61"/>
    </row>
    <row r="380" spans="4:4" ht="15.75" customHeight="1">
      <c r="D380" s="61"/>
    </row>
    <row r="381" spans="4:4" ht="15.75" customHeight="1">
      <c r="D381" s="61"/>
    </row>
    <row r="382" spans="4:4" ht="15.75" customHeight="1">
      <c r="D382" s="61"/>
    </row>
    <row r="383" spans="4:4" ht="15.75" customHeight="1">
      <c r="D383" s="61"/>
    </row>
    <row r="384" spans="4:4" ht="15.75" customHeight="1">
      <c r="D384" s="61"/>
    </row>
    <row r="385" spans="4:4" ht="15.75" customHeight="1">
      <c r="D385" s="61"/>
    </row>
    <row r="386" spans="4:4" ht="15.75" customHeight="1">
      <c r="D386" s="61"/>
    </row>
    <row r="387" spans="4:4" ht="15.75" customHeight="1">
      <c r="D387" s="61"/>
    </row>
    <row r="388" spans="4:4" ht="15.75" customHeight="1">
      <c r="D388" s="61"/>
    </row>
    <row r="389" spans="4:4" ht="15.75" customHeight="1">
      <c r="D389" s="61"/>
    </row>
    <row r="390" spans="4:4" ht="15.75" customHeight="1">
      <c r="D390" s="61"/>
    </row>
    <row r="391" spans="4:4" ht="15.75" customHeight="1">
      <c r="D391" s="61"/>
    </row>
    <row r="392" spans="4:4" ht="15.75" customHeight="1">
      <c r="D392" s="61"/>
    </row>
    <row r="393" spans="4:4" ht="15.75" customHeight="1">
      <c r="D393" s="61"/>
    </row>
    <row r="394" spans="4:4" ht="15.75" customHeight="1">
      <c r="D394" s="61"/>
    </row>
    <row r="395" spans="4:4" ht="15.75" customHeight="1">
      <c r="D395" s="61"/>
    </row>
    <row r="396" spans="4:4" ht="15.75" customHeight="1">
      <c r="D396" s="61"/>
    </row>
    <row r="397" spans="4:4" ht="15.75" customHeight="1">
      <c r="D397" s="61"/>
    </row>
    <row r="398" spans="4:4" ht="15.75" customHeight="1">
      <c r="D398" s="61"/>
    </row>
    <row r="399" spans="4:4" ht="15.75" customHeight="1">
      <c r="D399" s="61"/>
    </row>
    <row r="400" spans="4:4" ht="15.75" customHeight="1">
      <c r="D400" s="61"/>
    </row>
    <row r="401" spans="4:4" ht="15.75" customHeight="1">
      <c r="D401" s="61"/>
    </row>
    <row r="402" spans="4:4" ht="15.75" customHeight="1">
      <c r="D402" s="61"/>
    </row>
    <row r="403" spans="4:4" ht="15.75" customHeight="1">
      <c r="D403" s="61"/>
    </row>
    <row r="404" spans="4:4" ht="15.75" customHeight="1">
      <c r="D404" s="61"/>
    </row>
    <row r="405" spans="4:4" ht="15.75" customHeight="1">
      <c r="D405" s="61"/>
    </row>
    <row r="406" spans="4:4" ht="15.75" customHeight="1">
      <c r="D406" s="61"/>
    </row>
    <row r="407" spans="4:4" ht="15.75" customHeight="1">
      <c r="D407" s="61"/>
    </row>
    <row r="408" spans="4:4" ht="15.75" customHeight="1">
      <c r="D408" s="61"/>
    </row>
    <row r="409" spans="4:4" ht="15.75" customHeight="1">
      <c r="D409" s="61"/>
    </row>
    <row r="410" spans="4:4" ht="15.75" customHeight="1">
      <c r="D410" s="61"/>
    </row>
    <row r="411" spans="4:4" ht="15.75" customHeight="1">
      <c r="D411" s="61"/>
    </row>
    <row r="412" spans="4:4" ht="15.75" customHeight="1">
      <c r="D412" s="61"/>
    </row>
    <row r="413" spans="4:4" ht="15.75" customHeight="1">
      <c r="D413" s="61"/>
    </row>
    <row r="414" spans="4:4" ht="15.75" customHeight="1">
      <c r="D414" s="61"/>
    </row>
    <row r="415" spans="4:4" ht="15.75" customHeight="1">
      <c r="D415" s="61"/>
    </row>
    <row r="416" spans="4:4" ht="15.75" customHeight="1">
      <c r="D416" s="61"/>
    </row>
    <row r="417" spans="4:4" ht="15.75" customHeight="1">
      <c r="D417" s="61"/>
    </row>
    <row r="418" spans="4:4" ht="15.75" customHeight="1">
      <c r="D418" s="61"/>
    </row>
    <row r="419" spans="4:4" ht="15.75" customHeight="1">
      <c r="D419" s="61"/>
    </row>
    <row r="420" spans="4:4" ht="15.75" customHeight="1">
      <c r="D420" s="61"/>
    </row>
    <row r="421" spans="4:4" ht="15.75" customHeight="1">
      <c r="D421" s="61"/>
    </row>
    <row r="422" spans="4:4" ht="15.75" customHeight="1">
      <c r="D422" s="61"/>
    </row>
    <row r="423" spans="4:4" ht="15.75" customHeight="1">
      <c r="D423" s="61"/>
    </row>
    <row r="424" spans="4:4" ht="15.75" customHeight="1">
      <c r="D424" s="61"/>
    </row>
    <row r="425" spans="4:4" ht="15.75" customHeight="1">
      <c r="D425" s="61"/>
    </row>
    <row r="426" spans="4:4" ht="15.75" customHeight="1">
      <c r="D426" s="61"/>
    </row>
    <row r="427" spans="4:4" ht="15.75" customHeight="1">
      <c r="D427" s="61"/>
    </row>
    <row r="428" spans="4:4" ht="15.75" customHeight="1">
      <c r="D428" s="61"/>
    </row>
    <row r="429" spans="4:4" ht="15.75" customHeight="1">
      <c r="D429" s="61"/>
    </row>
    <row r="430" spans="4:4" ht="15.75" customHeight="1">
      <c r="D430" s="61"/>
    </row>
    <row r="431" spans="4:4" ht="15.75" customHeight="1">
      <c r="D431" s="61"/>
    </row>
    <row r="432" spans="4:4" ht="15.75" customHeight="1">
      <c r="D432" s="61"/>
    </row>
    <row r="433" spans="4:4" ht="15.75" customHeight="1">
      <c r="D433" s="61"/>
    </row>
    <row r="434" spans="4:4" ht="15.75" customHeight="1">
      <c r="D434" s="61"/>
    </row>
    <row r="435" spans="4:4" ht="15.75" customHeight="1">
      <c r="D435" s="61"/>
    </row>
    <row r="436" spans="4:4" ht="15.75" customHeight="1">
      <c r="D436" s="61"/>
    </row>
    <row r="437" spans="4:4" ht="15.75" customHeight="1">
      <c r="D437" s="61"/>
    </row>
    <row r="438" spans="4:4" ht="15.75" customHeight="1">
      <c r="D438" s="61"/>
    </row>
    <row r="439" spans="4:4" ht="15.75" customHeight="1">
      <c r="D439" s="61"/>
    </row>
    <row r="440" spans="4:4" ht="15.75" customHeight="1">
      <c r="D440" s="61"/>
    </row>
    <row r="441" spans="4:4" ht="15.75" customHeight="1">
      <c r="D441" s="61"/>
    </row>
    <row r="442" spans="4:4" ht="15.75" customHeight="1">
      <c r="D442" s="61"/>
    </row>
    <row r="443" spans="4:4" ht="15.75" customHeight="1">
      <c r="D443" s="61"/>
    </row>
    <row r="444" spans="4:4" ht="15.75" customHeight="1">
      <c r="D444" s="61"/>
    </row>
    <row r="445" spans="4:4" ht="15.75" customHeight="1">
      <c r="D445" s="61"/>
    </row>
    <row r="446" spans="4:4" ht="15.75" customHeight="1">
      <c r="D446" s="61"/>
    </row>
    <row r="447" spans="4:4" ht="15.75" customHeight="1">
      <c r="D447" s="61"/>
    </row>
    <row r="448" spans="4:4" ht="15.75" customHeight="1">
      <c r="D448" s="61"/>
    </row>
    <row r="449" spans="4:4" ht="15.75" customHeight="1">
      <c r="D449" s="61"/>
    </row>
    <row r="450" spans="4:4" ht="15.75" customHeight="1">
      <c r="D450" s="61"/>
    </row>
    <row r="451" spans="4:4" ht="15.75" customHeight="1">
      <c r="D451" s="61"/>
    </row>
    <row r="452" spans="4:4" ht="15.75" customHeight="1">
      <c r="D452" s="61"/>
    </row>
    <row r="453" spans="4:4" ht="15.75" customHeight="1">
      <c r="D453" s="61"/>
    </row>
    <row r="454" spans="4:4" ht="15.75" customHeight="1">
      <c r="D454" s="61"/>
    </row>
    <row r="455" spans="4:4" ht="15.75" customHeight="1">
      <c r="D455" s="61"/>
    </row>
    <row r="456" spans="4:4" ht="15.75" customHeight="1">
      <c r="D456" s="61"/>
    </row>
    <row r="457" spans="4:4" ht="15.75" customHeight="1">
      <c r="D457" s="61"/>
    </row>
    <row r="458" spans="4:4" ht="15.75" customHeight="1">
      <c r="D458" s="61"/>
    </row>
    <row r="459" spans="4:4" ht="15.75" customHeight="1">
      <c r="D459" s="61"/>
    </row>
    <row r="460" spans="4:4" ht="15.75" customHeight="1">
      <c r="D460" s="61"/>
    </row>
    <row r="461" spans="4:4" ht="15.75" customHeight="1">
      <c r="D461" s="61"/>
    </row>
    <row r="462" spans="4:4" ht="15.75" customHeight="1">
      <c r="D462" s="61"/>
    </row>
    <row r="463" spans="4:4" ht="15.75" customHeight="1">
      <c r="D463" s="61"/>
    </row>
    <row r="464" spans="4:4" ht="15.75" customHeight="1">
      <c r="D464" s="61"/>
    </row>
    <row r="465" spans="4:4" ht="15.75" customHeight="1">
      <c r="D465" s="61"/>
    </row>
    <row r="466" spans="4:4" ht="15.75" customHeight="1">
      <c r="D466" s="61"/>
    </row>
    <row r="467" spans="4:4" ht="15.75" customHeight="1">
      <c r="D467" s="61"/>
    </row>
    <row r="468" spans="4:4" ht="15.75" customHeight="1">
      <c r="D468" s="61"/>
    </row>
    <row r="469" spans="4:4" ht="15.75" customHeight="1">
      <c r="D469" s="61"/>
    </row>
    <row r="470" spans="4:4" ht="15.75" customHeight="1">
      <c r="D470" s="61"/>
    </row>
    <row r="471" spans="4:4" ht="15.75" customHeight="1">
      <c r="D471" s="61"/>
    </row>
    <row r="472" spans="4:4" ht="15.75" customHeight="1">
      <c r="D472" s="61"/>
    </row>
    <row r="473" spans="4:4" ht="15.75" customHeight="1">
      <c r="D473" s="61"/>
    </row>
    <row r="474" spans="4:4" ht="15.75" customHeight="1">
      <c r="D474" s="61"/>
    </row>
    <row r="475" spans="4:4" ht="15.75" customHeight="1">
      <c r="D475" s="61"/>
    </row>
    <row r="476" spans="4:4" ht="15.75" customHeight="1">
      <c r="D476" s="61"/>
    </row>
    <row r="477" spans="4:4" ht="15.75" customHeight="1">
      <c r="D477" s="61"/>
    </row>
    <row r="478" spans="4:4" ht="15.75" customHeight="1">
      <c r="D478" s="61"/>
    </row>
    <row r="479" spans="4:4" ht="15.75" customHeight="1">
      <c r="D479" s="61"/>
    </row>
    <row r="480" spans="4:4" ht="15.75" customHeight="1">
      <c r="D480" s="61"/>
    </row>
    <row r="481" spans="4:4" ht="15.75" customHeight="1">
      <c r="D481" s="61"/>
    </row>
    <row r="482" spans="4:4" ht="15.75" customHeight="1">
      <c r="D482" s="61"/>
    </row>
    <row r="483" spans="4:4" ht="15.75" customHeight="1">
      <c r="D483" s="61"/>
    </row>
    <row r="484" spans="4:4" ht="15.75" customHeight="1">
      <c r="D484" s="61"/>
    </row>
    <row r="485" spans="4:4" ht="15.75" customHeight="1">
      <c r="D485" s="61"/>
    </row>
    <row r="486" spans="4:4" ht="15.75" customHeight="1">
      <c r="D486" s="61"/>
    </row>
    <row r="487" spans="4:4" ht="15.75" customHeight="1">
      <c r="D487" s="61"/>
    </row>
    <row r="488" spans="4:4" ht="15.75" customHeight="1">
      <c r="D488" s="61"/>
    </row>
    <row r="489" spans="4:4" ht="15.75" customHeight="1">
      <c r="D489" s="61"/>
    </row>
    <row r="490" spans="4:4" ht="15.75" customHeight="1">
      <c r="D490" s="61"/>
    </row>
    <row r="491" spans="4:4" ht="15.75" customHeight="1">
      <c r="D491" s="61"/>
    </row>
    <row r="492" spans="4:4" ht="15.75" customHeight="1">
      <c r="D492" s="61"/>
    </row>
    <row r="493" spans="4:4" ht="15.75" customHeight="1">
      <c r="D493" s="61"/>
    </row>
    <row r="494" spans="4:4" ht="15.75" customHeight="1">
      <c r="D494" s="61"/>
    </row>
    <row r="495" spans="4:4" ht="15.75" customHeight="1">
      <c r="D495" s="61"/>
    </row>
    <row r="496" spans="4:4" ht="15.75" customHeight="1">
      <c r="D496" s="61"/>
    </row>
    <row r="497" spans="4:4" ht="15.75" customHeight="1">
      <c r="D497" s="61"/>
    </row>
    <row r="498" spans="4:4" ht="15.75" customHeight="1">
      <c r="D498" s="61"/>
    </row>
    <row r="499" spans="4:4" ht="15.75" customHeight="1">
      <c r="D499" s="61"/>
    </row>
    <row r="500" spans="4:4" ht="15.75" customHeight="1">
      <c r="D500" s="61"/>
    </row>
    <row r="501" spans="4:4" ht="15.75" customHeight="1">
      <c r="D501" s="61"/>
    </row>
    <row r="502" spans="4:4" ht="15.75" customHeight="1">
      <c r="D502" s="61"/>
    </row>
    <row r="503" spans="4:4" ht="15.75" customHeight="1">
      <c r="D503" s="61"/>
    </row>
    <row r="504" spans="4:4" ht="15.75" customHeight="1">
      <c r="D504" s="61"/>
    </row>
    <row r="505" spans="4:4" ht="15.75" customHeight="1">
      <c r="D505" s="61"/>
    </row>
    <row r="506" spans="4:4" ht="15.75" customHeight="1">
      <c r="D506" s="61"/>
    </row>
    <row r="507" spans="4:4" ht="15.75" customHeight="1">
      <c r="D507" s="61"/>
    </row>
    <row r="508" spans="4:4" ht="15.75" customHeight="1">
      <c r="D508" s="61"/>
    </row>
    <row r="509" spans="4:4" ht="15.75" customHeight="1">
      <c r="D509" s="61"/>
    </row>
    <row r="510" spans="4:4" ht="15.75" customHeight="1">
      <c r="D510" s="61"/>
    </row>
    <row r="511" spans="4:4" ht="15.75" customHeight="1">
      <c r="D511" s="61"/>
    </row>
    <row r="512" spans="4:4" ht="15.75" customHeight="1">
      <c r="D512" s="61"/>
    </row>
    <row r="513" spans="4:4" ht="15.75" customHeight="1">
      <c r="D513" s="61"/>
    </row>
    <row r="514" spans="4:4" ht="15.75" customHeight="1">
      <c r="D514" s="61"/>
    </row>
    <row r="515" spans="4:4" ht="15.75" customHeight="1">
      <c r="D515" s="61"/>
    </row>
    <row r="516" spans="4:4" ht="15.75" customHeight="1">
      <c r="D516" s="61"/>
    </row>
    <row r="517" spans="4:4" ht="15.75" customHeight="1">
      <c r="D517" s="61"/>
    </row>
    <row r="518" spans="4:4" ht="15.75" customHeight="1">
      <c r="D518" s="61"/>
    </row>
    <row r="519" spans="4:4" ht="15.75" customHeight="1">
      <c r="D519" s="61"/>
    </row>
    <row r="520" spans="4:4" ht="15.75" customHeight="1">
      <c r="D520" s="61"/>
    </row>
    <row r="521" spans="4:4" ht="15.75" customHeight="1">
      <c r="D521" s="61"/>
    </row>
    <row r="522" spans="4:4" ht="15.75" customHeight="1">
      <c r="D522" s="61"/>
    </row>
    <row r="523" spans="4:4" ht="15.75" customHeight="1">
      <c r="D523" s="61"/>
    </row>
    <row r="524" spans="4:4" ht="15.75" customHeight="1">
      <c r="D524" s="61"/>
    </row>
    <row r="525" spans="4:4" ht="15.75" customHeight="1">
      <c r="D525" s="61"/>
    </row>
    <row r="526" spans="4:4" ht="15.75" customHeight="1">
      <c r="D526" s="61"/>
    </row>
    <row r="527" spans="4:4" ht="15.75" customHeight="1">
      <c r="D527" s="61"/>
    </row>
    <row r="528" spans="4:4" ht="15.75" customHeight="1">
      <c r="D528" s="61"/>
    </row>
    <row r="529" spans="4:4" ht="15.75" customHeight="1">
      <c r="D529" s="61"/>
    </row>
    <row r="530" spans="4:4" ht="15.75" customHeight="1">
      <c r="D530" s="61"/>
    </row>
    <row r="531" spans="4:4" ht="15.75" customHeight="1">
      <c r="D531" s="61"/>
    </row>
    <row r="532" spans="4:4" ht="15.75" customHeight="1">
      <c r="D532" s="61"/>
    </row>
    <row r="533" spans="4:4" ht="15.75" customHeight="1">
      <c r="D533" s="61"/>
    </row>
    <row r="534" spans="4:4" ht="15.75" customHeight="1">
      <c r="D534" s="61"/>
    </row>
    <row r="535" spans="4:4" ht="15.75" customHeight="1">
      <c r="D535" s="61"/>
    </row>
    <row r="536" spans="4:4" ht="15.75" customHeight="1">
      <c r="D536" s="61"/>
    </row>
    <row r="537" spans="4:4" ht="15.75" customHeight="1">
      <c r="D537" s="61"/>
    </row>
    <row r="538" spans="4:4" ht="15.75" customHeight="1">
      <c r="D538" s="61"/>
    </row>
    <row r="539" spans="4:4" ht="15.75" customHeight="1">
      <c r="D539" s="61"/>
    </row>
    <row r="540" spans="4:4" ht="15.75" customHeight="1">
      <c r="D540" s="61"/>
    </row>
    <row r="541" spans="4:4" ht="15.75" customHeight="1">
      <c r="D541" s="61"/>
    </row>
    <row r="542" spans="4:4" ht="15.75" customHeight="1">
      <c r="D542" s="61"/>
    </row>
    <row r="543" spans="4:4" ht="15.75" customHeight="1">
      <c r="D543" s="61"/>
    </row>
    <row r="544" spans="4:4" ht="15.75" customHeight="1">
      <c r="D544" s="61"/>
    </row>
    <row r="545" spans="4:4" ht="15.75" customHeight="1">
      <c r="D545" s="61"/>
    </row>
    <row r="546" spans="4:4" ht="15.75" customHeight="1">
      <c r="D546" s="61"/>
    </row>
    <row r="547" spans="4:4" ht="15.75" customHeight="1">
      <c r="D547" s="61"/>
    </row>
    <row r="548" spans="4:4" ht="15.75" customHeight="1">
      <c r="D548" s="61"/>
    </row>
    <row r="549" spans="4:4" ht="15.75" customHeight="1">
      <c r="D549" s="61"/>
    </row>
    <row r="550" spans="4:4" ht="15.75" customHeight="1">
      <c r="D550" s="61"/>
    </row>
    <row r="551" spans="4:4" ht="15.75" customHeight="1">
      <c r="D551" s="61"/>
    </row>
    <row r="552" spans="4:4" ht="15.75" customHeight="1">
      <c r="D552" s="61"/>
    </row>
    <row r="553" spans="4:4" ht="15.75" customHeight="1">
      <c r="D553" s="61"/>
    </row>
    <row r="554" spans="4:4" ht="15.75" customHeight="1">
      <c r="D554" s="61"/>
    </row>
    <row r="555" spans="4:4" ht="15.75" customHeight="1">
      <c r="D555" s="61"/>
    </row>
    <row r="556" spans="4:4" ht="15.75" customHeight="1">
      <c r="D556" s="61"/>
    </row>
    <row r="557" spans="4:4" ht="15.75" customHeight="1">
      <c r="D557" s="61"/>
    </row>
    <row r="558" spans="4:4" ht="15.75" customHeight="1">
      <c r="D558" s="61"/>
    </row>
    <row r="559" spans="4:4" ht="15.75" customHeight="1">
      <c r="D559" s="61"/>
    </row>
    <row r="560" spans="4:4" ht="15.75" customHeight="1">
      <c r="D560" s="61"/>
    </row>
    <row r="561" spans="4:4" ht="15.75" customHeight="1">
      <c r="D561" s="61"/>
    </row>
    <row r="562" spans="4:4" ht="15.75" customHeight="1">
      <c r="D562" s="61"/>
    </row>
    <row r="563" spans="4:4" ht="15.75" customHeight="1">
      <c r="D563" s="61"/>
    </row>
    <row r="564" spans="4:4" ht="15.75" customHeight="1">
      <c r="D564" s="61"/>
    </row>
    <row r="565" spans="4:4" ht="15.75" customHeight="1">
      <c r="D565" s="61"/>
    </row>
    <row r="566" spans="4:4" ht="15.75" customHeight="1">
      <c r="D566" s="61"/>
    </row>
    <row r="567" spans="4:4" ht="15.75" customHeight="1">
      <c r="D567" s="61"/>
    </row>
    <row r="568" spans="4:4" ht="15.75" customHeight="1">
      <c r="D568" s="61"/>
    </row>
    <row r="569" spans="4:4" ht="15.75" customHeight="1">
      <c r="D569" s="61"/>
    </row>
    <row r="570" spans="4:4" ht="15.75" customHeight="1">
      <c r="D570" s="61"/>
    </row>
    <row r="571" spans="4:4" ht="15.75" customHeight="1">
      <c r="D571" s="61"/>
    </row>
    <row r="572" spans="4:4" ht="15.75" customHeight="1">
      <c r="D572" s="61"/>
    </row>
    <row r="573" spans="4:4" ht="15.75" customHeight="1">
      <c r="D573" s="61"/>
    </row>
    <row r="574" spans="4:4" ht="15.75" customHeight="1">
      <c r="D574" s="61"/>
    </row>
    <row r="575" spans="4:4" ht="15.75" customHeight="1">
      <c r="D575" s="61"/>
    </row>
    <row r="576" spans="4:4" ht="15.75" customHeight="1">
      <c r="D576" s="61"/>
    </row>
    <row r="577" spans="4:4" ht="15.75" customHeight="1">
      <c r="D577" s="61"/>
    </row>
    <row r="578" spans="4:4" ht="15.75" customHeight="1">
      <c r="D578" s="61"/>
    </row>
    <row r="579" spans="4:4" ht="15.75" customHeight="1">
      <c r="D579" s="61"/>
    </row>
    <row r="580" spans="4:4" ht="15.75" customHeight="1">
      <c r="D580" s="61"/>
    </row>
    <row r="581" spans="4:4" ht="15.75" customHeight="1">
      <c r="D581" s="61"/>
    </row>
    <row r="582" spans="4:4" ht="15.75" customHeight="1">
      <c r="D582" s="61"/>
    </row>
    <row r="583" spans="4:4" ht="15.75" customHeight="1">
      <c r="D583" s="61"/>
    </row>
    <row r="584" spans="4:4" ht="15.75" customHeight="1">
      <c r="D584" s="61"/>
    </row>
    <row r="585" spans="4:4" ht="15.75" customHeight="1">
      <c r="D585" s="61"/>
    </row>
    <row r="586" spans="4:4" ht="15.75" customHeight="1">
      <c r="D586" s="61"/>
    </row>
    <row r="587" spans="4:4" ht="15.75" customHeight="1">
      <c r="D587" s="61"/>
    </row>
    <row r="588" spans="4:4" ht="15.75" customHeight="1">
      <c r="D588" s="61"/>
    </row>
    <row r="589" spans="4:4" ht="15.75" customHeight="1">
      <c r="D589" s="61"/>
    </row>
    <row r="590" spans="4:4" ht="15.75" customHeight="1">
      <c r="D590" s="61"/>
    </row>
    <row r="591" spans="4:4" ht="15.75" customHeight="1">
      <c r="D591" s="61"/>
    </row>
    <row r="592" spans="4:4" ht="15.75" customHeight="1">
      <c r="D592" s="61"/>
    </row>
    <row r="593" spans="4:4" ht="15.75" customHeight="1">
      <c r="D593" s="61"/>
    </row>
    <row r="594" spans="4:4" ht="15.75" customHeight="1">
      <c r="D594" s="61"/>
    </row>
    <row r="595" spans="4:4" ht="15.75" customHeight="1">
      <c r="D595" s="61"/>
    </row>
    <row r="596" spans="4:4" ht="15.75" customHeight="1">
      <c r="D596" s="61"/>
    </row>
    <row r="597" spans="4:4" ht="15.75" customHeight="1">
      <c r="D597" s="61"/>
    </row>
    <row r="598" spans="4:4" ht="15.75" customHeight="1">
      <c r="D598" s="61"/>
    </row>
    <row r="599" spans="4:4" ht="15.75" customHeight="1">
      <c r="D599" s="61"/>
    </row>
    <row r="600" spans="4:4" ht="15.75" customHeight="1">
      <c r="D600" s="61"/>
    </row>
    <row r="601" spans="4:4" ht="15.75" customHeight="1">
      <c r="D601" s="61"/>
    </row>
    <row r="602" spans="4:4" ht="15.75" customHeight="1">
      <c r="D602" s="61"/>
    </row>
    <row r="603" spans="4:4" ht="15.75" customHeight="1">
      <c r="D603" s="61"/>
    </row>
    <row r="604" spans="4:4" ht="15.75" customHeight="1">
      <c r="D604" s="61"/>
    </row>
    <row r="605" spans="4:4" ht="15.75" customHeight="1">
      <c r="D605" s="61"/>
    </row>
    <row r="606" spans="4:4" ht="15.75" customHeight="1">
      <c r="D606" s="61"/>
    </row>
    <row r="607" spans="4:4" ht="15.75" customHeight="1">
      <c r="D607" s="61"/>
    </row>
    <row r="608" spans="4:4" ht="15.75" customHeight="1">
      <c r="D608" s="61"/>
    </row>
    <row r="609" spans="4:4" ht="15.75" customHeight="1">
      <c r="D609" s="61"/>
    </row>
    <row r="610" spans="4:4" ht="15.75" customHeight="1">
      <c r="D610" s="61"/>
    </row>
    <row r="611" spans="4:4" ht="15.75" customHeight="1">
      <c r="D611" s="61"/>
    </row>
    <row r="612" spans="4:4" ht="15.75" customHeight="1">
      <c r="D612" s="61"/>
    </row>
    <row r="613" spans="4:4" ht="15.75" customHeight="1">
      <c r="D613" s="61"/>
    </row>
    <row r="614" spans="4:4" ht="15.75" customHeight="1">
      <c r="D614" s="61"/>
    </row>
    <row r="615" spans="4:4" ht="15.75" customHeight="1">
      <c r="D615" s="61"/>
    </row>
    <row r="616" spans="4:4" ht="15.75" customHeight="1">
      <c r="D616" s="61"/>
    </row>
    <row r="617" spans="4:4" ht="15.75" customHeight="1">
      <c r="D617" s="61"/>
    </row>
    <row r="618" spans="4:4" ht="15.75" customHeight="1">
      <c r="D618" s="61"/>
    </row>
    <row r="619" spans="4:4" ht="15.75" customHeight="1">
      <c r="D619" s="61"/>
    </row>
    <row r="620" spans="4:4" ht="15.75" customHeight="1">
      <c r="D620" s="61"/>
    </row>
    <row r="621" spans="4:4" ht="15.75" customHeight="1">
      <c r="D621" s="61"/>
    </row>
    <row r="622" spans="4:4" ht="15.75" customHeight="1">
      <c r="D622" s="61"/>
    </row>
    <row r="623" spans="4:4" ht="15.75" customHeight="1">
      <c r="D623" s="61"/>
    </row>
    <row r="624" spans="4:4" ht="15.75" customHeight="1">
      <c r="D624" s="61"/>
    </row>
    <row r="625" spans="4:4" ht="15.75" customHeight="1">
      <c r="D625" s="61"/>
    </row>
    <row r="626" spans="4:4" ht="15.75" customHeight="1">
      <c r="D626" s="61"/>
    </row>
    <row r="627" spans="4:4" ht="15.75" customHeight="1">
      <c r="D627" s="61"/>
    </row>
    <row r="628" spans="4:4" ht="15.75" customHeight="1">
      <c r="D628" s="61"/>
    </row>
    <row r="629" spans="4:4" ht="15.75" customHeight="1">
      <c r="D629" s="61"/>
    </row>
    <row r="630" spans="4:4" ht="15.75" customHeight="1">
      <c r="D630" s="61"/>
    </row>
    <row r="631" spans="4:4" ht="15.75" customHeight="1">
      <c r="D631" s="61"/>
    </row>
    <row r="632" spans="4:4" ht="15.75" customHeight="1">
      <c r="D632" s="61"/>
    </row>
    <row r="633" spans="4:4" ht="15.75" customHeight="1">
      <c r="D633" s="61"/>
    </row>
    <row r="634" spans="4:4" ht="15.75" customHeight="1">
      <c r="D634" s="61"/>
    </row>
    <row r="635" spans="4:4" ht="15.75" customHeight="1">
      <c r="D635" s="61"/>
    </row>
    <row r="636" spans="4:4" ht="15.75" customHeight="1">
      <c r="D636" s="61"/>
    </row>
    <row r="637" spans="4:4" ht="15.75" customHeight="1">
      <c r="D637" s="61"/>
    </row>
    <row r="638" spans="4:4" ht="15.75" customHeight="1">
      <c r="D638" s="61"/>
    </row>
    <row r="639" spans="4:4" ht="15.75" customHeight="1">
      <c r="D639" s="61"/>
    </row>
    <row r="640" spans="4:4" ht="15.75" customHeight="1">
      <c r="D640" s="61"/>
    </row>
    <row r="641" spans="4:4" ht="15.75" customHeight="1">
      <c r="D641" s="61"/>
    </row>
    <row r="642" spans="4:4" ht="15.75" customHeight="1">
      <c r="D642" s="61"/>
    </row>
    <row r="643" spans="4:4" ht="15.75" customHeight="1">
      <c r="D643" s="61"/>
    </row>
    <row r="644" spans="4:4" ht="15.75" customHeight="1">
      <c r="D644" s="61"/>
    </row>
    <row r="645" spans="4:4" ht="15.75" customHeight="1">
      <c r="D645" s="61"/>
    </row>
    <row r="646" spans="4:4" ht="15.75" customHeight="1">
      <c r="D646" s="61"/>
    </row>
    <row r="647" spans="4:4" ht="15.75" customHeight="1">
      <c r="D647" s="61"/>
    </row>
    <row r="648" spans="4:4" ht="15.75" customHeight="1">
      <c r="D648" s="61"/>
    </row>
    <row r="649" spans="4:4" ht="15.75" customHeight="1">
      <c r="D649" s="61"/>
    </row>
    <row r="650" spans="4:4" ht="15.75" customHeight="1">
      <c r="D650" s="61"/>
    </row>
    <row r="651" spans="4:4" ht="15.75" customHeight="1">
      <c r="D651" s="61"/>
    </row>
    <row r="652" spans="4:4" ht="15.75" customHeight="1">
      <c r="D652" s="61"/>
    </row>
    <row r="653" spans="4:4" ht="15.75" customHeight="1">
      <c r="D653" s="61"/>
    </row>
    <row r="654" spans="4:4" ht="15.75" customHeight="1">
      <c r="D654" s="61"/>
    </row>
    <row r="655" spans="4:4" ht="15.75" customHeight="1">
      <c r="D655" s="61"/>
    </row>
    <row r="656" spans="4:4" ht="15.75" customHeight="1">
      <c r="D656" s="61"/>
    </row>
    <row r="657" spans="4:4" ht="15.75" customHeight="1">
      <c r="D657" s="61"/>
    </row>
    <row r="658" spans="4:4" ht="15.75" customHeight="1">
      <c r="D658" s="61"/>
    </row>
    <row r="659" spans="4:4" ht="15.75" customHeight="1">
      <c r="D659" s="61"/>
    </row>
    <row r="660" spans="4:4" ht="15.75" customHeight="1">
      <c r="D660" s="61"/>
    </row>
    <row r="661" spans="4:4" ht="15.75" customHeight="1">
      <c r="D661" s="61"/>
    </row>
    <row r="662" spans="4:4" ht="15.75" customHeight="1">
      <c r="D662" s="61"/>
    </row>
    <row r="663" spans="4:4" ht="15.75" customHeight="1">
      <c r="D663" s="61"/>
    </row>
    <row r="664" spans="4:4" ht="15.75" customHeight="1">
      <c r="D664" s="61"/>
    </row>
    <row r="665" spans="4:4" ht="15.75" customHeight="1">
      <c r="D665" s="61"/>
    </row>
    <row r="666" spans="4:4" ht="15.75" customHeight="1">
      <c r="D666" s="61"/>
    </row>
    <row r="667" spans="4:4" ht="15.75" customHeight="1">
      <c r="D667" s="61"/>
    </row>
    <row r="668" spans="4:4" ht="15.75" customHeight="1">
      <c r="D668" s="61"/>
    </row>
    <row r="669" spans="4:4" ht="15.75" customHeight="1">
      <c r="D669" s="61"/>
    </row>
    <row r="670" spans="4:4" ht="15.75" customHeight="1">
      <c r="D670" s="61"/>
    </row>
    <row r="671" spans="4:4" ht="15.75" customHeight="1">
      <c r="D671" s="61"/>
    </row>
    <row r="672" spans="4:4" ht="15.75" customHeight="1">
      <c r="D672" s="61"/>
    </row>
    <row r="673" spans="4:4" ht="15.75" customHeight="1">
      <c r="D673" s="61"/>
    </row>
    <row r="674" spans="4:4" ht="15.75" customHeight="1">
      <c r="D674" s="61"/>
    </row>
    <row r="675" spans="4:4" ht="15.75" customHeight="1">
      <c r="D675" s="61"/>
    </row>
    <row r="676" spans="4:4" ht="15.75" customHeight="1">
      <c r="D676" s="61"/>
    </row>
    <row r="677" spans="4:4" ht="15.75" customHeight="1">
      <c r="D677" s="61"/>
    </row>
    <row r="678" spans="4:4" ht="15.75" customHeight="1">
      <c r="D678" s="61"/>
    </row>
    <row r="679" spans="4:4" ht="15.75" customHeight="1">
      <c r="D679" s="61"/>
    </row>
    <row r="680" spans="4:4" ht="15.75" customHeight="1">
      <c r="D680" s="61"/>
    </row>
    <row r="681" spans="4:4" ht="15.75" customHeight="1">
      <c r="D681" s="61"/>
    </row>
    <row r="682" spans="4:4" ht="15.75" customHeight="1">
      <c r="D682" s="61"/>
    </row>
    <row r="683" spans="4:4" ht="15.75" customHeight="1">
      <c r="D683" s="61"/>
    </row>
    <row r="684" spans="4:4" ht="15.75" customHeight="1">
      <c r="D684" s="61"/>
    </row>
    <row r="685" spans="4:4" ht="15.75" customHeight="1">
      <c r="D685" s="61"/>
    </row>
    <row r="686" spans="4:4" ht="15.75" customHeight="1">
      <c r="D686" s="61"/>
    </row>
    <row r="687" spans="4:4" ht="15.75" customHeight="1">
      <c r="D687" s="61"/>
    </row>
    <row r="688" spans="4:4" ht="15.75" customHeight="1">
      <c r="D688" s="61"/>
    </row>
    <row r="689" spans="4:4" ht="15.75" customHeight="1">
      <c r="D689" s="61"/>
    </row>
    <row r="690" spans="4:4" ht="15.75" customHeight="1">
      <c r="D690" s="61"/>
    </row>
    <row r="691" spans="4:4" ht="15.75" customHeight="1">
      <c r="D691" s="61"/>
    </row>
    <row r="692" spans="4:4" ht="15.75" customHeight="1">
      <c r="D692" s="61"/>
    </row>
    <row r="693" spans="4:4" ht="15.75" customHeight="1">
      <c r="D693" s="61"/>
    </row>
    <row r="694" spans="4:4" ht="15.75" customHeight="1">
      <c r="D694" s="61"/>
    </row>
    <row r="695" spans="4:4" ht="15.75" customHeight="1">
      <c r="D695" s="61"/>
    </row>
    <row r="696" spans="4:4" ht="15.75" customHeight="1">
      <c r="D696" s="61"/>
    </row>
    <row r="697" spans="4:4" ht="15.75" customHeight="1">
      <c r="D697" s="61"/>
    </row>
    <row r="698" spans="4:4" ht="15.75" customHeight="1">
      <c r="D698" s="61"/>
    </row>
    <row r="699" spans="4:4" ht="15.75" customHeight="1">
      <c r="D699" s="61"/>
    </row>
    <row r="700" spans="4:4" ht="15.75" customHeight="1">
      <c r="D700" s="61"/>
    </row>
    <row r="701" spans="4:4" ht="15.75" customHeight="1">
      <c r="D701" s="61"/>
    </row>
    <row r="702" spans="4:4" ht="15.75" customHeight="1">
      <c r="D702" s="61"/>
    </row>
    <row r="703" spans="4:4" ht="15.75" customHeight="1">
      <c r="D703" s="61"/>
    </row>
    <row r="704" spans="4:4" ht="15.75" customHeight="1">
      <c r="D704" s="61"/>
    </row>
    <row r="705" spans="4:4" ht="15.75" customHeight="1">
      <c r="D705" s="61"/>
    </row>
    <row r="706" spans="4:4" ht="15.75" customHeight="1">
      <c r="D706" s="61"/>
    </row>
    <row r="707" spans="4:4" ht="15.75" customHeight="1">
      <c r="D707" s="61"/>
    </row>
    <row r="708" spans="4:4" ht="15.75" customHeight="1">
      <c r="D708" s="61"/>
    </row>
    <row r="709" spans="4:4" ht="15.75" customHeight="1">
      <c r="D709" s="61"/>
    </row>
    <row r="710" spans="4:4" ht="15.75" customHeight="1">
      <c r="D710" s="61"/>
    </row>
    <row r="711" spans="4:4" ht="15.75" customHeight="1">
      <c r="D711" s="61"/>
    </row>
    <row r="712" spans="4:4" ht="15.75" customHeight="1">
      <c r="D712" s="61"/>
    </row>
    <row r="713" spans="4:4" ht="15.75" customHeight="1">
      <c r="D713" s="61"/>
    </row>
    <row r="714" spans="4:4" ht="15.75" customHeight="1">
      <c r="D714" s="61"/>
    </row>
    <row r="715" spans="4:4" ht="15.75" customHeight="1">
      <c r="D715" s="61"/>
    </row>
    <row r="716" spans="4:4" ht="15.75" customHeight="1">
      <c r="D716" s="61"/>
    </row>
    <row r="717" spans="4:4" ht="15.75" customHeight="1">
      <c r="D717" s="61"/>
    </row>
    <row r="718" spans="4:4" ht="15.75" customHeight="1">
      <c r="D718" s="61"/>
    </row>
    <row r="719" spans="4:4" ht="15.75" customHeight="1">
      <c r="D719" s="61"/>
    </row>
    <row r="720" spans="4:4" ht="15.75" customHeight="1">
      <c r="D720" s="61"/>
    </row>
    <row r="721" spans="4:4" ht="15.75" customHeight="1">
      <c r="D721" s="61"/>
    </row>
    <row r="722" spans="4:4" ht="15.75" customHeight="1">
      <c r="D722" s="61"/>
    </row>
    <row r="723" spans="4:4" ht="15.75" customHeight="1">
      <c r="D723" s="61"/>
    </row>
    <row r="724" spans="4:4" ht="15.75" customHeight="1">
      <c r="D724" s="61"/>
    </row>
    <row r="725" spans="4:4" ht="15.75" customHeight="1">
      <c r="D725" s="61"/>
    </row>
    <row r="726" spans="4:4" ht="15.75" customHeight="1">
      <c r="D726" s="61"/>
    </row>
    <row r="727" spans="4:4" ht="15.75" customHeight="1">
      <c r="D727" s="61"/>
    </row>
    <row r="728" spans="4:4" ht="15.75" customHeight="1">
      <c r="D728" s="61"/>
    </row>
    <row r="729" spans="4:4" ht="15.75" customHeight="1">
      <c r="D729" s="61"/>
    </row>
    <row r="730" spans="4:4" ht="15.75" customHeight="1">
      <c r="D730" s="61"/>
    </row>
    <row r="731" spans="4:4" ht="15.75" customHeight="1">
      <c r="D731" s="61"/>
    </row>
    <row r="732" spans="4:4" ht="15.75" customHeight="1">
      <c r="D732" s="61"/>
    </row>
    <row r="733" spans="4:4" ht="15.75" customHeight="1">
      <c r="D733" s="61"/>
    </row>
    <row r="734" spans="4:4" ht="15.75" customHeight="1">
      <c r="D734" s="61"/>
    </row>
    <row r="735" spans="4:4" ht="15.75" customHeight="1">
      <c r="D735" s="61"/>
    </row>
    <row r="736" spans="4:4" ht="15.75" customHeight="1">
      <c r="D736" s="61"/>
    </row>
    <row r="737" spans="4:4" ht="15.75" customHeight="1">
      <c r="D737" s="61"/>
    </row>
    <row r="738" spans="4:4" ht="15.75" customHeight="1">
      <c r="D738" s="61"/>
    </row>
    <row r="739" spans="4:4" ht="15.75" customHeight="1">
      <c r="D739" s="61"/>
    </row>
    <row r="740" spans="4:4" ht="15.75" customHeight="1">
      <c r="D740" s="61"/>
    </row>
    <row r="741" spans="4:4" ht="15.75" customHeight="1">
      <c r="D741" s="61"/>
    </row>
    <row r="742" spans="4:4" ht="15.75" customHeight="1">
      <c r="D742" s="61"/>
    </row>
    <row r="743" spans="4:4" ht="15.75" customHeight="1">
      <c r="D743" s="61"/>
    </row>
    <row r="744" spans="4:4" ht="15.75" customHeight="1">
      <c r="D744" s="61"/>
    </row>
    <row r="745" spans="4:4" ht="15.75" customHeight="1">
      <c r="D745" s="61"/>
    </row>
    <row r="746" spans="4:4" ht="15.75" customHeight="1">
      <c r="D746" s="61"/>
    </row>
    <row r="747" spans="4:4" ht="15.75" customHeight="1">
      <c r="D747" s="61"/>
    </row>
    <row r="748" spans="4:4" ht="15.75" customHeight="1">
      <c r="D748" s="61"/>
    </row>
    <row r="749" spans="4:4" ht="15.75" customHeight="1">
      <c r="D749" s="61"/>
    </row>
    <row r="750" spans="4:4" ht="15.75" customHeight="1">
      <c r="D750" s="61"/>
    </row>
    <row r="751" spans="4:4" ht="15.75" customHeight="1">
      <c r="D751" s="61"/>
    </row>
    <row r="752" spans="4:4" ht="15.75" customHeight="1">
      <c r="D752" s="61"/>
    </row>
    <row r="753" spans="4:4" ht="15.75" customHeight="1">
      <c r="D753" s="61"/>
    </row>
    <row r="754" spans="4:4" ht="15.75" customHeight="1">
      <c r="D754" s="61"/>
    </row>
    <row r="755" spans="4:4" ht="15.75" customHeight="1">
      <c r="D755" s="61"/>
    </row>
    <row r="756" spans="4:4" ht="15.75" customHeight="1">
      <c r="D756" s="61"/>
    </row>
    <row r="757" spans="4:4" ht="15.75" customHeight="1">
      <c r="D757" s="61"/>
    </row>
    <row r="758" spans="4:4" ht="15.75" customHeight="1">
      <c r="D758" s="61"/>
    </row>
    <row r="759" spans="4:4" ht="15.75" customHeight="1">
      <c r="D759" s="61"/>
    </row>
    <row r="760" spans="4:4" ht="15.75" customHeight="1">
      <c r="D760" s="61"/>
    </row>
    <row r="761" spans="4:4" ht="15.75" customHeight="1">
      <c r="D761" s="61"/>
    </row>
    <row r="762" spans="4:4" ht="15.75" customHeight="1">
      <c r="D762" s="61"/>
    </row>
    <row r="763" spans="4:4" ht="15.75" customHeight="1">
      <c r="D763" s="61"/>
    </row>
    <row r="764" spans="4:4" ht="15.75" customHeight="1">
      <c r="D764" s="61"/>
    </row>
    <row r="765" spans="4:4" ht="15.75" customHeight="1">
      <c r="D765" s="61"/>
    </row>
    <row r="766" spans="4:4" ht="15.75" customHeight="1">
      <c r="D766" s="61"/>
    </row>
    <row r="767" spans="4:4" ht="15.75" customHeight="1">
      <c r="D767" s="61"/>
    </row>
    <row r="768" spans="4:4" ht="15.75" customHeight="1">
      <c r="D768" s="61"/>
    </row>
    <row r="769" spans="4:4" ht="15.75" customHeight="1">
      <c r="D769" s="61"/>
    </row>
    <row r="770" spans="4:4" ht="15.75" customHeight="1">
      <c r="D770" s="61"/>
    </row>
    <row r="771" spans="4:4" ht="15.75" customHeight="1">
      <c r="D771" s="61"/>
    </row>
    <row r="772" spans="4:4" ht="15.75" customHeight="1">
      <c r="D772" s="61"/>
    </row>
    <row r="773" spans="4:4" ht="15.75" customHeight="1">
      <c r="D773" s="61"/>
    </row>
    <row r="774" spans="4:4" ht="15.75" customHeight="1">
      <c r="D774" s="61"/>
    </row>
    <row r="775" spans="4:4" ht="15.75" customHeight="1">
      <c r="D775" s="61"/>
    </row>
    <row r="776" spans="4:4" ht="15.75" customHeight="1">
      <c r="D776" s="61"/>
    </row>
    <row r="777" spans="4:4" ht="15.75" customHeight="1">
      <c r="D777" s="61"/>
    </row>
    <row r="778" spans="4:4" ht="15.75" customHeight="1">
      <c r="D778" s="61"/>
    </row>
    <row r="779" spans="4:4" ht="15.75" customHeight="1">
      <c r="D779" s="61"/>
    </row>
    <row r="780" spans="4:4" ht="15.75" customHeight="1">
      <c r="D780" s="61"/>
    </row>
    <row r="781" spans="4:4" ht="15.75" customHeight="1">
      <c r="D781" s="61"/>
    </row>
    <row r="782" spans="4:4" ht="15.75" customHeight="1">
      <c r="D782" s="61"/>
    </row>
    <row r="783" spans="4:4" ht="15.75" customHeight="1">
      <c r="D783" s="61"/>
    </row>
    <row r="784" spans="4:4" ht="15.75" customHeight="1">
      <c r="D784" s="61"/>
    </row>
    <row r="785" spans="4:4" ht="15.75" customHeight="1">
      <c r="D785" s="61"/>
    </row>
    <row r="786" spans="4:4" ht="15.75" customHeight="1">
      <c r="D786" s="61"/>
    </row>
    <row r="787" spans="4:4" ht="15.75" customHeight="1">
      <c r="D787" s="61"/>
    </row>
    <row r="788" spans="4:4" ht="15.75" customHeight="1">
      <c r="D788" s="61"/>
    </row>
    <row r="789" spans="4:4" ht="15.75" customHeight="1">
      <c r="D789" s="61"/>
    </row>
    <row r="790" spans="4:4" ht="15.75" customHeight="1">
      <c r="D790" s="61"/>
    </row>
    <row r="791" spans="4:4" ht="15.75" customHeight="1">
      <c r="D791" s="61"/>
    </row>
    <row r="792" spans="4:4" ht="15.75" customHeight="1">
      <c r="D792" s="61"/>
    </row>
    <row r="793" spans="4:4" ht="15.75" customHeight="1">
      <c r="D793" s="61"/>
    </row>
    <row r="794" spans="4:4" ht="15.75" customHeight="1">
      <c r="D794" s="61"/>
    </row>
    <row r="795" spans="4:4" ht="15.75" customHeight="1">
      <c r="D795" s="61"/>
    </row>
    <row r="796" spans="4:4" ht="15.75" customHeight="1">
      <c r="D796" s="61"/>
    </row>
    <row r="797" spans="4:4" ht="15.75" customHeight="1">
      <c r="D797" s="61"/>
    </row>
    <row r="798" spans="4:4" ht="15.75" customHeight="1">
      <c r="D798" s="61"/>
    </row>
    <row r="799" spans="4:4" ht="15.75" customHeight="1">
      <c r="D799" s="61"/>
    </row>
    <row r="800" spans="4:4" ht="15.75" customHeight="1">
      <c r="D800" s="61"/>
    </row>
    <row r="801" spans="4:4" ht="15.75" customHeight="1">
      <c r="D801" s="61"/>
    </row>
    <row r="802" spans="4:4" ht="15.75" customHeight="1">
      <c r="D802" s="61"/>
    </row>
    <row r="803" spans="4:4" ht="15.75" customHeight="1">
      <c r="D803" s="61"/>
    </row>
    <row r="804" spans="4:4" ht="15.75" customHeight="1">
      <c r="D804" s="61"/>
    </row>
    <row r="805" spans="4:4" ht="15.75" customHeight="1">
      <c r="D805" s="61"/>
    </row>
    <row r="806" spans="4:4" ht="15.75" customHeight="1">
      <c r="D806" s="61"/>
    </row>
    <row r="807" spans="4:4" ht="15.75" customHeight="1">
      <c r="D807" s="61"/>
    </row>
    <row r="808" spans="4:4" ht="15.75" customHeight="1">
      <c r="D808" s="61"/>
    </row>
    <row r="809" spans="4:4" ht="15.75" customHeight="1">
      <c r="D809" s="61"/>
    </row>
    <row r="810" spans="4:4" ht="15.75" customHeight="1">
      <c r="D810" s="61"/>
    </row>
    <row r="811" spans="4:4" ht="15.75" customHeight="1">
      <c r="D811" s="61"/>
    </row>
    <row r="812" spans="4:4" ht="15.75" customHeight="1">
      <c r="D812" s="61"/>
    </row>
    <row r="813" spans="4:4" ht="15.75" customHeight="1">
      <c r="D813" s="61"/>
    </row>
    <row r="814" spans="4:4" ht="15.75" customHeight="1">
      <c r="D814" s="61"/>
    </row>
    <row r="815" spans="4:4" ht="15.75" customHeight="1">
      <c r="D815" s="61"/>
    </row>
    <row r="816" spans="4:4" ht="15.75" customHeight="1">
      <c r="D816" s="61"/>
    </row>
    <row r="817" spans="4:4" ht="15.75" customHeight="1">
      <c r="D817" s="61"/>
    </row>
    <row r="818" spans="4:4" ht="15.75" customHeight="1">
      <c r="D818" s="61"/>
    </row>
    <row r="819" spans="4:4" ht="15.75" customHeight="1">
      <c r="D819" s="61"/>
    </row>
    <row r="820" spans="4:4" ht="15.75" customHeight="1">
      <c r="D820" s="61"/>
    </row>
    <row r="821" spans="4:4" ht="15.75" customHeight="1">
      <c r="D821" s="61"/>
    </row>
    <row r="822" spans="4:4" ht="15.75" customHeight="1">
      <c r="D822" s="61"/>
    </row>
    <row r="823" spans="4:4" ht="15.75" customHeight="1">
      <c r="D823" s="61"/>
    </row>
    <row r="824" spans="4:4" ht="15.75" customHeight="1">
      <c r="D824" s="61"/>
    </row>
    <row r="825" spans="4:4" ht="15.75" customHeight="1">
      <c r="D825" s="61"/>
    </row>
    <row r="826" spans="4:4" ht="15.75" customHeight="1">
      <c r="D826" s="61"/>
    </row>
    <row r="827" spans="4:4" ht="15.75" customHeight="1">
      <c r="D827" s="61"/>
    </row>
    <row r="828" spans="4:4" ht="15.75" customHeight="1">
      <c r="D828" s="61"/>
    </row>
    <row r="829" spans="4:4" ht="15.75" customHeight="1">
      <c r="D829" s="61"/>
    </row>
    <row r="830" spans="4:4" ht="15.75" customHeight="1">
      <c r="D830" s="61"/>
    </row>
    <row r="831" spans="4:4" ht="15.75" customHeight="1">
      <c r="D831" s="61"/>
    </row>
    <row r="832" spans="4:4" ht="15.75" customHeight="1">
      <c r="D832" s="61"/>
    </row>
    <row r="833" spans="4:4" ht="15.75" customHeight="1">
      <c r="D833" s="61"/>
    </row>
    <row r="834" spans="4:4" ht="15.75" customHeight="1">
      <c r="D834" s="61"/>
    </row>
    <row r="835" spans="4:4" ht="15.75" customHeight="1">
      <c r="D835" s="61"/>
    </row>
    <row r="836" spans="4:4" ht="15.75" customHeight="1">
      <c r="D836" s="61"/>
    </row>
    <row r="837" spans="4:4" ht="15.75" customHeight="1">
      <c r="D837" s="61"/>
    </row>
    <row r="838" spans="4:4" ht="15.75" customHeight="1">
      <c r="D838" s="61"/>
    </row>
    <row r="839" spans="4:4" ht="15.75" customHeight="1">
      <c r="D839" s="61"/>
    </row>
    <row r="840" spans="4:4" ht="15.75" customHeight="1">
      <c r="D840" s="61"/>
    </row>
    <row r="841" spans="4:4" ht="15.75" customHeight="1">
      <c r="D841" s="61"/>
    </row>
    <row r="842" spans="4:4" ht="15.75" customHeight="1">
      <c r="D842" s="61"/>
    </row>
    <row r="843" spans="4:4" ht="15.75" customHeight="1">
      <c r="D843" s="61"/>
    </row>
    <row r="844" spans="4:4" ht="15.75" customHeight="1">
      <c r="D844" s="61"/>
    </row>
    <row r="845" spans="4:4" ht="15.75" customHeight="1">
      <c r="D845" s="61"/>
    </row>
    <row r="846" spans="4:4" ht="15.75" customHeight="1">
      <c r="D846" s="61"/>
    </row>
    <row r="847" spans="4:4" ht="15.75" customHeight="1">
      <c r="D847" s="61"/>
    </row>
    <row r="848" spans="4:4" ht="15.75" customHeight="1">
      <c r="D848" s="61"/>
    </row>
    <row r="849" spans="4:4" ht="15.75" customHeight="1">
      <c r="D849" s="61"/>
    </row>
    <row r="850" spans="4:4" ht="15.75" customHeight="1">
      <c r="D850" s="61"/>
    </row>
    <row r="851" spans="4:4" ht="15.75" customHeight="1">
      <c r="D851" s="61"/>
    </row>
    <row r="852" spans="4:4" ht="15.75" customHeight="1">
      <c r="D852" s="61"/>
    </row>
    <row r="853" spans="4:4" ht="15.75" customHeight="1">
      <c r="D853" s="61"/>
    </row>
    <row r="854" spans="4:4" ht="15.75" customHeight="1">
      <c r="D854" s="61"/>
    </row>
    <row r="855" spans="4:4" ht="15.75" customHeight="1">
      <c r="D855" s="61"/>
    </row>
    <row r="856" spans="4:4" ht="15.75" customHeight="1">
      <c r="D856" s="61"/>
    </row>
    <row r="857" spans="4:4" ht="15.75" customHeight="1">
      <c r="D857" s="61"/>
    </row>
    <row r="858" spans="4:4" ht="15.75" customHeight="1">
      <c r="D858" s="61"/>
    </row>
    <row r="859" spans="4:4" ht="15.75" customHeight="1">
      <c r="D859" s="61"/>
    </row>
    <row r="860" spans="4:4" ht="15.75" customHeight="1">
      <c r="D860" s="61"/>
    </row>
    <row r="861" spans="4:4" ht="15.75" customHeight="1">
      <c r="D861" s="61"/>
    </row>
    <row r="862" spans="4:4" ht="15.75" customHeight="1">
      <c r="D862" s="61"/>
    </row>
    <row r="863" spans="4:4" ht="15.75" customHeight="1">
      <c r="D863" s="61"/>
    </row>
    <row r="864" spans="4:4" ht="15.75" customHeight="1">
      <c r="D864" s="61"/>
    </row>
    <row r="865" spans="4:4" ht="15.75" customHeight="1">
      <c r="D865" s="61"/>
    </row>
    <row r="866" spans="4:4" ht="15.75" customHeight="1">
      <c r="D866" s="61"/>
    </row>
    <row r="867" spans="4:4" ht="15.75" customHeight="1">
      <c r="D867" s="61"/>
    </row>
    <row r="868" spans="4:4" ht="15.75" customHeight="1">
      <c r="D868" s="61"/>
    </row>
    <row r="869" spans="4:4" ht="15.75" customHeight="1">
      <c r="D869" s="61"/>
    </row>
    <row r="870" spans="4:4" ht="15.75" customHeight="1">
      <c r="D870" s="61"/>
    </row>
    <row r="871" spans="4:4" ht="15.75" customHeight="1">
      <c r="D871" s="61"/>
    </row>
    <row r="872" spans="4:4" ht="15.75" customHeight="1">
      <c r="D872" s="61"/>
    </row>
    <row r="873" spans="4:4" ht="15.75" customHeight="1">
      <c r="D873" s="61"/>
    </row>
    <row r="874" spans="4:4" ht="15.75" customHeight="1">
      <c r="D874" s="61"/>
    </row>
    <row r="875" spans="4:4" ht="15.75" customHeight="1">
      <c r="D875" s="61"/>
    </row>
    <row r="876" spans="4:4" ht="15.75" customHeight="1">
      <c r="D876" s="61"/>
    </row>
    <row r="877" spans="4:4" ht="15.75" customHeight="1">
      <c r="D877" s="61"/>
    </row>
    <row r="878" spans="4:4" ht="15.75" customHeight="1">
      <c r="D878" s="61"/>
    </row>
    <row r="879" spans="4:4" ht="15.75" customHeight="1">
      <c r="D879" s="61"/>
    </row>
    <row r="880" spans="4:4" ht="15.75" customHeight="1">
      <c r="D880" s="61"/>
    </row>
    <row r="881" spans="4:4" ht="15.75" customHeight="1">
      <c r="D881" s="61"/>
    </row>
    <row r="882" spans="4:4" ht="15.75" customHeight="1">
      <c r="D882" s="61"/>
    </row>
    <row r="883" spans="4:4" ht="15.75" customHeight="1">
      <c r="D883" s="61"/>
    </row>
    <row r="884" spans="4:4" ht="15.75" customHeight="1">
      <c r="D884" s="61"/>
    </row>
    <row r="885" spans="4:4" ht="15.75" customHeight="1">
      <c r="D885" s="61"/>
    </row>
    <row r="886" spans="4:4" ht="15.75" customHeight="1">
      <c r="D886" s="61"/>
    </row>
    <row r="887" spans="4:4" ht="15.75" customHeight="1">
      <c r="D887" s="61"/>
    </row>
    <row r="888" spans="4:4" ht="15.75" customHeight="1">
      <c r="D888" s="61"/>
    </row>
    <row r="889" spans="4:4" ht="15.75" customHeight="1">
      <c r="D889" s="61"/>
    </row>
    <row r="890" spans="4:4" ht="15.75" customHeight="1">
      <c r="D890" s="61"/>
    </row>
    <row r="891" spans="4:4" ht="15.75" customHeight="1">
      <c r="D891" s="61"/>
    </row>
    <row r="892" spans="4:4" ht="15.75" customHeight="1">
      <c r="D892" s="61"/>
    </row>
    <row r="893" spans="4:4" ht="15.75" customHeight="1">
      <c r="D893" s="61"/>
    </row>
    <row r="894" spans="4:4" ht="15.75" customHeight="1">
      <c r="D894" s="61"/>
    </row>
    <row r="895" spans="4:4" ht="15.75" customHeight="1">
      <c r="D895" s="61"/>
    </row>
    <row r="896" spans="4:4" ht="15.75" customHeight="1">
      <c r="D896" s="61"/>
    </row>
    <row r="897" spans="4:4" ht="15.75" customHeight="1">
      <c r="D897" s="61"/>
    </row>
    <row r="898" spans="4:4" ht="15.75" customHeight="1">
      <c r="D898" s="61"/>
    </row>
    <row r="899" spans="4:4" ht="15.75" customHeight="1">
      <c r="D899" s="61"/>
    </row>
    <row r="900" spans="4:4" ht="15.75" customHeight="1">
      <c r="D900" s="61"/>
    </row>
    <row r="901" spans="4:4" ht="15.75" customHeight="1">
      <c r="D901" s="61"/>
    </row>
    <row r="902" spans="4:4" ht="15.75" customHeight="1">
      <c r="D902" s="61"/>
    </row>
    <row r="903" spans="4:4" ht="15.75" customHeight="1">
      <c r="D903" s="61"/>
    </row>
    <row r="904" spans="4:4" ht="15.75" customHeight="1">
      <c r="D904" s="61"/>
    </row>
    <row r="905" spans="4:4" ht="15.75" customHeight="1">
      <c r="D905" s="61"/>
    </row>
    <row r="906" spans="4:4" ht="15.75" customHeight="1">
      <c r="D906" s="61"/>
    </row>
    <row r="907" spans="4:4" ht="15.75" customHeight="1">
      <c r="D907" s="61"/>
    </row>
    <row r="908" spans="4:4" ht="15.75" customHeight="1">
      <c r="D908" s="61"/>
    </row>
    <row r="909" spans="4:4" ht="15.75" customHeight="1">
      <c r="D909" s="61"/>
    </row>
    <row r="910" spans="4:4" ht="15.75" customHeight="1">
      <c r="D910" s="61"/>
    </row>
    <row r="911" spans="4:4" ht="15.75" customHeight="1">
      <c r="D911" s="61"/>
    </row>
    <row r="912" spans="4:4" ht="15.75" customHeight="1">
      <c r="D912" s="61"/>
    </row>
    <row r="913" spans="4:4" ht="15.75" customHeight="1">
      <c r="D913" s="61"/>
    </row>
    <row r="914" spans="4:4" ht="15.75" customHeight="1">
      <c r="D914" s="61"/>
    </row>
    <row r="915" spans="4:4" ht="15.75" customHeight="1">
      <c r="D915" s="61"/>
    </row>
    <row r="916" spans="4:4" ht="15.75" customHeight="1">
      <c r="D916" s="61"/>
    </row>
    <row r="917" spans="4:4" ht="15.75" customHeight="1">
      <c r="D917" s="61"/>
    </row>
    <row r="918" spans="4:4" ht="15.75" customHeight="1">
      <c r="D918" s="61"/>
    </row>
    <row r="919" spans="4:4" ht="15.75" customHeight="1">
      <c r="D919" s="61"/>
    </row>
    <row r="920" spans="4:4" ht="15.75" customHeight="1">
      <c r="D920" s="61"/>
    </row>
    <row r="921" spans="4:4" ht="15.75" customHeight="1">
      <c r="D921" s="61"/>
    </row>
    <row r="922" spans="4:4" ht="15.75" customHeight="1">
      <c r="D922" s="61"/>
    </row>
    <row r="923" spans="4:4" ht="15.75" customHeight="1">
      <c r="D923" s="61"/>
    </row>
    <row r="924" spans="4:4" ht="15.75" customHeight="1">
      <c r="D924" s="61"/>
    </row>
    <row r="925" spans="4:4" ht="15.75" customHeight="1">
      <c r="D925" s="61"/>
    </row>
    <row r="926" spans="4:4" ht="15.75" customHeight="1">
      <c r="D926" s="61"/>
    </row>
    <row r="927" spans="4:4" ht="15.75" customHeight="1">
      <c r="D927" s="61"/>
    </row>
    <row r="928" spans="4:4" ht="15.75" customHeight="1">
      <c r="D928" s="61"/>
    </row>
    <row r="929" spans="4:4" ht="15.75" customHeight="1">
      <c r="D929" s="61"/>
    </row>
    <row r="930" spans="4:4" ht="15.75" customHeight="1">
      <c r="D930" s="61"/>
    </row>
    <row r="931" spans="4:4" ht="15.75" customHeight="1">
      <c r="D931" s="61"/>
    </row>
    <row r="932" spans="4:4" ht="15.75" customHeight="1">
      <c r="D932" s="61"/>
    </row>
    <row r="933" spans="4:4" ht="15.75" customHeight="1">
      <c r="D933" s="61"/>
    </row>
    <row r="934" spans="4:4" ht="15.75" customHeight="1">
      <c r="D934" s="61"/>
    </row>
    <row r="935" spans="4:4" ht="15.75" customHeight="1">
      <c r="D935" s="61"/>
    </row>
    <row r="936" spans="4:4" ht="15.75" customHeight="1">
      <c r="D936" s="61"/>
    </row>
    <row r="937" spans="4:4" ht="15.75" customHeight="1">
      <c r="D937" s="61"/>
    </row>
    <row r="938" spans="4:4" ht="15.75" customHeight="1">
      <c r="D938" s="61"/>
    </row>
    <row r="939" spans="4:4" ht="15.75" customHeight="1">
      <c r="D939" s="61"/>
    </row>
    <row r="940" spans="4:4" ht="15.75" customHeight="1">
      <c r="D940" s="61"/>
    </row>
    <row r="941" spans="4:4" ht="15.75" customHeight="1">
      <c r="D941" s="61"/>
    </row>
    <row r="942" spans="4:4" ht="15.75" customHeight="1">
      <c r="D942" s="61"/>
    </row>
    <row r="943" spans="4:4" ht="15.75" customHeight="1">
      <c r="D943" s="61"/>
    </row>
    <row r="944" spans="4:4" ht="15.75" customHeight="1">
      <c r="D944" s="61"/>
    </row>
    <row r="945" spans="4:4" ht="15.75" customHeight="1">
      <c r="D945" s="61"/>
    </row>
    <row r="946" spans="4:4" ht="15.75" customHeight="1">
      <c r="D946" s="61"/>
    </row>
    <row r="947" spans="4:4" ht="15.75" customHeight="1">
      <c r="D947" s="61"/>
    </row>
    <row r="948" spans="4:4" ht="15.75" customHeight="1">
      <c r="D948" s="61"/>
    </row>
    <row r="949" spans="4:4" ht="15.75" customHeight="1">
      <c r="D949" s="61"/>
    </row>
    <row r="950" spans="4:4" ht="15.75" customHeight="1">
      <c r="D950" s="61"/>
    </row>
    <row r="951" spans="4:4" ht="15.75" customHeight="1">
      <c r="D951" s="61"/>
    </row>
    <row r="952" spans="4:4" ht="15.75" customHeight="1">
      <c r="D952" s="61"/>
    </row>
    <row r="953" spans="4:4" ht="15.75" customHeight="1">
      <c r="D953" s="61"/>
    </row>
    <row r="954" spans="4:4" ht="15.75" customHeight="1">
      <c r="D954" s="61"/>
    </row>
    <row r="955" spans="4:4" ht="15.75" customHeight="1">
      <c r="D955" s="61"/>
    </row>
    <row r="956" spans="4:4" ht="15.75" customHeight="1">
      <c r="D956" s="61"/>
    </row>
    <row r="957" spans="4:4" ht="15.75" customHeight="1">
      <c r="D957" s="61"/>
    </row>
    <row r="958" spans="4:4" ht="15.75" customHeight="1">
      <c r="D958" s="61"/>
    </row>
    <row r="959" spans="4:4" ht="15.75" customHeight="1">
      <c r="D959" s="61"/>
    </row>
    <row r="960" spans="4:4" ht="15.75" customHeight="1">
      <c r="D960" s="61"/>
    </row>
    <row r="961" spans="4:4" ht="15.75" customHeight="1">
      <c r="D961" s="61"/>
    </row>
    <row r="962" spans="4:4" ht="15.75" customHeight="1">
      <c r="D962" s="61"/>
    </row>
    <row r="963" spans="4:4" ht="15.75" customHeight="1">
      <c r="D963" s="61"/>
    </row>
    <row r="964" spans="4:4" ht="15.75" customHeight="1">
      <c r="D964" s="61"/>
    </row>
    <row r="965" spans="4:4" ht="15.75" customHeight="1">
      <c r="D965" s="61"/>
    </row>
    <row r="966" spans="4:4" ht="15.75" customHeight="1">
      <c r="D966" s="61"/>
    </row>
    <row r="967" spans="4:4" ht="15.75" customHeight="1">
      <c r="D967" s="61"/>
    </row>
    <row r="968" spans="4:4" ht="15.75" customHeight="1">
      <c r="D968" s="61"/>
    </row>
    <row r="969" spans="4:4" ht="15.75" customHeight="1">
      <c r="D969" s="61"/>
    </row>
    <row r="970" spans="4:4" ht="15.75" customHeight="1">
      <c r="D970" s="61"/>
    </row>
    <row r="971" spans="4:4" ht="15.75" customHeight="1">
      <c r="D971" s="61"/>
    </row>
    <row r="972" spans="4:4" ht="15.75" customHeight="1">
      <c r="D972" s="61"/>
    </row>
    <row r="973" spans="4:4" ht="15.75" customHeight="1">
      <c r="D973" s="61"/>
    </row>
    <row r="974" spans="4:4" ht="15.75" customHeight="1">
      <c r="D974" s="61"/>
    </row>
    <row r="975" spans="4:4" ht="15.75" customHeight="1">
      <c r="D975" s="61"/>
    </row>
    <row r="976" spans="4:4" ht="15.75" customHeight="1">
      <c r="D976" s="61"/>
    </row>
    <row r="977" spans="4:4" ht="15.75" customHeight="1">
      <c r="D977" s="61"/>
    </row>
    <row r="978" spans="4:4" ht="15.75" customHeight="1">
      <c r="D978" s="61"/>
    </row>
    <row r="979" spans="4:4" ht="15.75" customHeight="1">
      <c r="D979" s="61"/>
    </row>
    <row r="980" spans="4:4" ht="15.75" customHeight="1">
      <c r="D980" s="61"/>
    </row>
    <row r="981" spans="4:4" ht="15.75" customHeight="1">
      <c r="D981" s="61"/>
    </row>
    <row r="982" spans="4:4" ht="15.75" customHeight="1">
      <c r="D982" s="61"/>
    </row>
    <row r="983" spans="4:4" ht="15.75" customHeight="1">
      <c r="D983" s="61"/>
    </row>
    <row r="984" spans="4:4" ht="15.75" customHeight="1">
      <c r="D984" s="61"/>
    </row>
    <row r="985" spans="4:4" ht="15.75" customHeight="1">
      <c r="D985" s="61"/>
    </row>
    <row r="986" spans="4:4" ht="15.75" customHeight="1">
      <c r="D986" s="61"/>
    </row>
    <row r="987" spans="4:4" ht="15.75" customHeight="1">
      <c r="D987" s="61"/>
    </row>
    <row r="988" spans="4:4" ht="15.75" customHeight="1">
      <c r="D988" s="61"/>
    </row>
    <row r="989" spans="4:4" ht="15.75" customHeight="1">
      <c r="D989" s="61"/>
    </row>
    <row r="990" spans="4:4" ht="15.75" customHeight="1">
      <c r="D990" s="61"/>
    </row>
    <row r="991" spans="4:4" ht="15.75" customHeight="1">
      <c r="D991" s="61"/>
    </row>
    <row r="992" spans="4:4" ht="15.75" customHeight="1">
      <c r="D992" s="61"/>
    </row>
    <row r="993" spans="4:4" ht="15.75" customHeight="1">
      <c r="D993" s="61"/>
    </row>
    <row r="994" spans="4:4" ht="15.75" customHeight="1">
      <c r="D994" s="61"/>
    </row>
    <row r="995" spans="4:4" ht="15.75" customHeight="1">
      <c r="D995" s="61"/>
    </row>
    <row r="996" spans="4:4" ht="15.75" customHeight="1">
      <c r="D996" s="61"/>
    </row>
    <row r="997" spans="4:4" ht="15.75" customHeight="1">
      <c r="D997" s="61"/>
    </row>
  </sheetData>
  <mergeCells count="6">
    <mergeCell ref="C54:F54"/>
    <mergeCell ref="D53:F53"/>
    <mergeCell ref="A1:F1"/>
    <mergeCell ref="A2:F2"/>
    <mergeCell ref="A3:F3"/>
    <mergeCell ref="B51:C51"/>
  </mergeCells>
  <pageMargins left="0.51181102362204722" right="0.19685039370078741" top="0.51181102362204722" bottom="0.55118110236220474" header="0.31496062992125984" footer="0"/>
  <pageSetup paperSize="9" orientation="portrait" r:id="rId1"/>
  <headerFooter differentFirst="1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11" sqref="C11"/>
    </sheetView>
  </sheetViews>
  <sheetFormatPr defaultColWidth="11.25" defaultRowHeight="15" customHeight="1"/>
  <cols>
    <col min="1" max="1" width="5.125" customWidth="1"/>
    <col min="2" max="2" width="24.875" customWidth="1"/>
    <col min="3" max="3" width="23.5" customWidth="1"/>
    <col min="4" max="4" width="24" customWidth="1"/>
    <col min="5" max="5" width="32.875" customWidth="1"/>
    <col min="6" max="6" width="14.5" customWidth="1"/>
    <col min="7" max="7" width="8.25" customWidth="1"/>
    <col min="8" max="8" width="17" customWidth="1"/>
    <col min="9" max="9" width="9" customWidth="1"/>
    <col min="10" max="10" width="13" customWidth="1"/>
    <col min="11" max="11" width="10.5" customWidth="1"/>
    <col min="12" max="12" width="9" customWidth="1"/>
    <col min="13" max="14" width="9.875" customWidth="1"/>
    <col min="15" max="26" width="8.5" customWidth="1"/>
  </cols>
  <sheetData>
    <row r="1" spans="1:26" ht="18.75" customHeight="1">
      <c r="A1" s="2"/>
      <c r="B1" s="2"/>
      <c r="C1" s="3"/>
      <c r="D1" s="3"/>
      <c r="E1" s="3"/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31" t="s">
        <v>432</v>
      </c>
      <c r="B2" s="232"/>
      <c r="C2" s="232"/>
      <c r="D2" s="232"/>
      <c r="E2" s="232"/>
      <c r="F2" s="2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231" t="s">
        <v>447</v>
      </c>
      <c r="B3" s="232"/>
      <c r="C3" s="232"/>
      <c r="D3" s="232"/>
      <c r="E3" s="232"/>
      <c r="F3" s="2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233" t="s">
        <v>0</v>
      </c>
      <c r="B4" s="232"/>
      <c r="C4" s="232"/>
      <c r="D4" s="232"/>
      <c r="E4" s="232"/>
      <c r="F4" s="2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2"/>
      <c r="B5" s="2"/>
      <c r="C5" s="3"/>
      <c r="D5" s="3"/>
      <c r="E5" s="3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79" customFormat="1" ht="38.25" customHeight="1">
      <c r="A6" s="75" t="s">
        <v>1</v>
      </c>
      <c r="B6" s="75" t="s">
        <v>21</v>
      </c>
      <c r="C6" s="75" t="s">
        <v>22</v>
      </c>
      <c r="D6" s="75" t="s">
        <v>23</v>
      </c>
      <c r="E6" s="75" t="s">
        <v>4</v>
      </c>
      <c r="F6" s="80" t="s">
        <v>24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30" customHeight="1">
      <c r="A7" s="99" t="s">
        <v>6</v>
      </c>
      <c r="B7" s="100" t="s">
        <v>7</v>
      </c>
      <c r="C7" s="100"/>
      <c r="D7" s="100"/>
      <c r="E7" s="100"/>
      <c r="F7" s="157">
        <f>+SUM(F8:F15)</f>
        <v>14395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>
      <c r="A8" s="103">
        <v>1</v>
      </c>
      <c r="B8" s="119" t="s">
        <v>27</v>
      </c>
      <c r="C8" s="119" t="s">
        <v>13</v>
      </c>
      <c r="D8" s="119" t="s">
        <v>29</v>
      </c>
      <c r="E8" s="184" t="s">
        <v>31</v>
      </c>
      <c r="F8" s="158">
        <v>2726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07">
        <v>2</v>
      </c>
      <c r="B9" s="126" t="s">
        <v>33</v>
      </c>
      <c r="C9" s="126" t="s">
        <v>34</v>
      </c>
      <c r="D9" s="126" t="s">
        <v>35</v>
      </c>
      <c r="E9" s="185" t="s">
        <v>36</v>
      </c>
      <c r="F9" s="159">
        <v>1909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07">
        <v>3</v>
      </c>
      <c r="B10" s="126" t="s">
        <v>45</v>
      </c>
      <c r="C10" s="126" t="s">
        <v>34</v>
      </c>
      <c r="D10" s="126" t="s">
        <v>35</v>
      </c>
      <c r="E10" s="185" t="s">
        <v>46</v>
      </c>
      <c r="F10" s="159">
        <v>1206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107">
        <v>4</v>
      </c>
      <c r="B11" s="126" t="s">
        <v>47</v>
      </c>
      <c r="C11" s="126" t="s">
        <v>34</v>
      </c>
      <c r="D11" s="126" t="s">
        <v>48</v>
      </c>
      <c r="E11" s="185" t="s">
        <v>49</v>
      </c>
      <c r="F11" s="159">
        <v>1500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107">
        <v>5</v>
      </c>
      <c r="B12" s="126" t="s">
        <v>50</v>
      </c>
      <c r="C12" s="126" t="s">
        <v>51</v>
      </c>
      <c r="D12" s="126" t="s">
        <v>52</v>
      </c>
      <c r="E12" s="185" t="s">
        <v>53</v>
      </c>
      <c r="F12" s="159">
        <v>1218</v>
      </c>
      <c r="G12" s="1">
        <f>13595+800</f>
        <v>14395</v>
      </c>
      <c r="H12" s="1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107">
        <v>6</v>
      </c>
      <c r="B13" s="126" t="s">
        <v>55</v>
      </c>
      <c r="C13" s="126" t="s">
        <v>56</v>
      </c>
      <c r="D13" s="126" t="s">
        <v>52</v>
      </c>
      <c r="E13" s="185" t="s">
        <v>59</v>
      </c>
      <c r="F13" s="159">
        <v>1000</v>
      </c>
      <c r="G13" s="5"/>
      <c r="H13" s="5"/>
      <c r="I13" s="5"/>
      <c r="J13" s="5"/>
      <c r="K13" s="5"/>
      <c r="L13" s="5"/>
      <c r="M13" s="5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160">
        <v>7</v>
      </c>
      <c r="B14" s="161" t="s">
        <v>60</v>
      </c>
      <c r="C14" s="161" t="s">
        <v>51</v>
      </c>
      <c r="D14" s="161" t="s">
        <v>62</v>
      </c>
      <c r="E14" s="186" t="s">
        <v>63</v>
      </c>
      <c r="F14" s="162">
        <v>4036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.75" customHeight="1">
      <c r="A15" s="111">
        <v>8</v>
      </c>
      <c r="B15" s="163" t="s">
        <v>64</v>
      </c>
      <c r="C15" s="161" t="s">
        <v>65</v>
      </c>
      <c r="D15" s="161" t="s">
        <v>66</v>
      </c>
      <c r="E15" s="186" t="s">
        <v>68</v>
      </c>
      <c r="F15" s="162">
        <v>800</v>
      </c>
      <c r="G15" s="16" t="s">
        <v>69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.75" customHeight="1">
      <c r="A16" s="153" t="s">
        <v>11</v>
      </c>
      <c r="B16" s="164" t="s">
        <v>20</v>
      </c>
      <c r="C16" s="165"/>
      <c r="D16" s="165"/>
      <c r="E16" s="187"/>
      <c r="F16" s="166">
        <f>+F17</f>
        <v>4353</v>
      </c>
      <c r="G16" s="1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6" customHeight="1">
      <c r="A17" s="84">
        <v>1</v>
      </c>
      <c r="B17" s="167" t="s">
        <v>73</v>
      </c>
      <c r="C17" s="123" t="s">
        <v>75</v>
      </c>
      <c r="D17" s="123" t="s">
        <v>97</v>
      </c>
      <c r="E17" s="188" t="s">
        <v>99</v>
      </c>
      <c r="F17" s="168">
        <v>4353</v>
      </c>
      <c r="G17" s="16"/>
      <c r="H17" s="1">
        <f>2093+2260</f>
        <v>4353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>
      <c r="A18" s="99" t="s">
        <v>28</v>
      </c>
      <c r="B18" s="100" t="s">
        <v>30</v>
      </c>
      <c r="C18" s="100"/>
      <c r="D18" s="100"/>
      <c r="E18" s="189"/>
      <c r="F18" s="157">
        <f>+SUM(F19:F33)</f>
        <v>16908</v>
      </c>
      <c r="G18" s="1"/>
      <c r="H18" s="1"/>
      <c r="I18" s="1"/>
      <c r="J18" s="1"/>
      <c r="K18" s="1"/>
      <c r="L18" s="1"/>
      <c r="M18" s="1"/>
      <c r="N18" s="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.75" customHeight="1">
      <c r="A19" s="84">
        <v>1</v>
      </c>
      <c r="B19" s="123" t="s">
        <v>107</v>
      </c>
      <c r="C19" s="123" t="s">
        <v>114</v>
      </c>
      <c r="D19" s="123" t="s">
        <v>115</v>
      </c>
      <c r="E19" s="188" t="s">
        <v>116</v>
      </c>
      <c r="F19" s="168">
        <v>333</v>
      </c>
      <c r="G19" s="1"/>
      <c r="H19" s="1">
        <f>168+165</f>
        <v>333</v>
      </c>
      <c r="I19" s="1"/>
      <c r="J19" s="1">
        <f>10179.2-4200</f>
        <v>5979.2000000000007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03">
        <v>2</v>
      </c>
      <c r="B20" s="119" t="s">
        <v>118</v>
      </c>
      <c r="C20" s="119" t="s">
        <v>119</v>
      </c>
      <c r="D20" s="119" t="s">
        <v>120</v>
      </c>
      <c r="E20" s="184" t="s">
        <v>121</v>
      </c>
      <c r="F20" s="158">
        <v>1965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107">
        <v>3</v>
      </c>
      <c r="B21" s="126" t="s">
        <v>123</v>
      </c>
      <c r="C21" s="126" t="s">
        <v>119</v>
      </c>
      <c r="D21" s="126" t="s">
        <v>120</v>
      </c>
      <c r="E21" s="185" t="s">
        <v>124</v>
      </c>
      <c r="F21" s="159">
        <v>420</v>
      </c>
      <c r="G21" s="5"/>
      <c r="H21" s="5"/>
      <c r="I21" s="5"/>
      <c r="J21" s="5"/>
      <c r="K21" s="5"/>
      <c r="L21" s="5"/>
      <c r="M21" s="5"/>
      <c r="N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>
      <c r="A22" s="107">
        <v>4</v>
      </c>
      <c r="B22" s="126" t="s">
        <v>126</v>
      </c>
      <c r="C22" s="126" t="s">
        <v>127</v>
      </c>
      <c r="D22" s="126" t="s">
        <v>128</v>
      </c>
      <c r="E22" s="185" t="s">
        <v>129</v>
      </c>
      <c r="F22" s="159">
        <v>2221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07">
        <v>5</v>
      </c>
      <c r="B23" s="126" t="s">
        <v>130</v>
      </c>
      <c r="C23" s="126" t="s">
        <v>119</v>
      </c>
      <c r="D23" s="126" t="s">
        <v>120</v>
      </c>
      <c r="E23" s="185" t="s">
        <v>124</v>
      </c>
      <c r="F23" s="159">
        <v>420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29">
        <v>6</v>
      </c>
      <c r="B24" s="130" t="s">
        <v>132</v>
      </c>
      <c r="C24" s="130" t="s">
        <v>127</v>
      </c>
      <c r="D24" s="130" t="s">
        <v>133</v>
      </c>
      <c r="E24" s="190" t="s">
        <v>134</v>
      </c>
      <c r="F24" s="169">
        <v>1684</v>
      </c>
      <c r="G24" s="1"/>
      <c r="H24" s="1">
        <f>934+750</f>
        <v>1684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>
      <c r="A25" s="107">
        <v>7</v>
      </c>
      <c r="B25" s="126" t="s">
        <v>135</v>
      </c>
      <c r="C25" s="126" t="s">
        <v>119</v>
      </c>
      <c r="D25" s="126" t="s">
        <v>136</v>
      </c>
      <c r="E25" s="185" t="s">
        <v>137</v>
      </c>
      <c r="F25" s="159">
        <v>1213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07">
        <v>8</v>
      </c>
      <c r="B26" s="126" t="s">
        <v>141</v>
      </c>
      <c r="C26" s="126" t="s">
        <v>119</v>
      </c>
      <c r="D26" s="126" t="s">
        <v>142</v>
      </c>
      <c r="E26" s="185" t="s">
        <v>143</v>
      </c>
      <c r="F26" s="159">
        <v>987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07">
        <v>9</v>
      </c>
      <c r="B27" s="126" t="s">
        <v>146</v>
      </c>
      <c r="C27" s="126" t="s">
        <v>119</v>
      </c>
      <c r="D27" s="126" t="s">
        <v>147</v>
      </c>
      <c r="E27" s="185" t="s">
        <v>148</v>
      </c>
      <c r="F27" s="159">
        <v>1036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>
      <c r="A28" s="107">
        <v>10</v>
      </c>
      <c r="B28" s="126" t="s">
        <v>149</v>
      </c>
      <c r="C28" s="126" t="s">
        <v>127</v>
      </c>
      <c r="D28" s="126" t="s">
        <v>150</v>
      </c>
      <c r="E28" s="185" t="s">
        <v>434</v>
      </c>
      <c r="F28" s="159">
        <v>2314</v>
      </c>
      <c r="G28" s="1"/>
      <c r="H28" s="1">
        <f>1297+810+207</f>
        <v>2314</v>
      </c>
      <c r="I28" s="1"/>
      <c r="J28" s="1">
        <f>40470-40540</f>
        <v>-70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customHeight="1">
      <c r="A29" s="107">
        <v>11</v>
      </c>
      <c r="B29" s="126" t="s">
        <v>153</v>
      </c>
      <c r="C29" s="126" t="s">
        <v>154</v>
      </c>
      <c r="D29" s="126" t="s">
        <v>155</v>
      </c>
      <c r="E29" s="185" t="s">
        <v>156</v>
      </c>
      <c r="F29" s="159">
        <f>+ 922+744</f>
        <v>1666</v>
      </c>
      <c r="G29" s="1"/>
      <c r="H29" s="1">
        <f>753.7-10.88</f>
        <v>742.82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>
      <c r="A30" s="129">
        <v>12</v>
      </c>
      <c r="B30" s="199" t="s">
        <v>159</v>
      </c>
      <c r="C30" s="130" t="s">
        <v>154</v>
      </c>
      <c r="D30" s="130" t="s">
        <v>160</v>
      </c>
      <c r="E30" s="190" t="s">
        <v>161</v>
      </c>
      <c r="F30" s="169">
        <v>1449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107">
        <v>13</v>
      </c>
      <c r="B31" s="161" t="s">
        <v>162</v>
      </c>
      <c r="C31" s="161" t="s">
        <v>127</v>
      </c>
      <c r="D31" s="161" t="s">
        <v>163</v>
      </c>
      <c r="E31" s="186" t="s">
        <v>164</v>
      </c>
      <c r="F31" s="162">
        <v>500</v>
      </c>
      <c r="G31" s="1"/>
      <c r="H31" s="1">
        <f>2443.42-350.6</f>
        <v>2092.8200000000002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>
      <c r="A32" s="107">
        <v>14</v>
      </c>
      <c r="B32" s="126" t="s">
        <v>165</v>
      </c>
      <c r="C32" s="161" t="s">
        <v>127</v>
      </c>
      <c r="D32" s="161" t="s">
        <v>163</v>
      </c>
      <c r="E32" s="186" t="s">
        <v>164</v>
      </c>
      <c r="F32" s="159">
        <v>500</v>
      </c>
      <c r="G32" s="1"/>
      <c r="H32" s="1">
        <f>2624.49-361.66</f>
        <v>2262.83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8.25" customHeight="1">
      <c r="A33" s="160">
        <v>15</v>
      </c>
      <c r="B33" s="161" t="s">
        <v>436</v>
      </c>
      <c r="C33" s="161" t="s">
        <v>154</v>
      </c>
      <c r="D33" s="161" t="s">
        <v>169</v>
      </c>
      <c r="E33" s="186" t="s">
        <v>435</v>
      </c>
      <c r="F33" s="162">
        <v>200</v>
      </c>
      <c r="G33" s="1"/>
      <c r="H33" s="1">
        <f>+H31+H32</f>
        <v>4355.6499999999996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>
      <c r="A34" s="99" t="s">
        <v>19</v>
      </c>
      <c r="B34" s="100" t="s">
        <v>61</v>
      </c>
      <c r="C34" s="100"/>
      <c r="D34" s="100"/>
      <c r="E34" s="189"/>
      <c r="F34" s="157">
        <f>+SUM(F35:F39)</f>
        <v>6518</v>
      </c>
      <c r="G34" s="1"/>
      <c r="H34" s="1"/>
      <c r="I34" s="1"/>
      <c r="J34" s="1"/>
      <c r="K34" s="1"/>
      <c r="L34" s="1"/>
      <c r="M34" s="1"/>
      <c r="N34" s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9" customHeight="1">
      <c r="A35" s="103">
        <v>1</v>
      </c>
      <c r="B35" s="119" t="s">
        <v>173</v>
      </c>
      <c r="C35" s="119" t="s">
        <v>114</v>
      </c>
      <c r="D35" s="119" t="s">
        <v>174</v>
      </c>
      <c r="E35" s="184" t="s">
        <v>428</v>
      </c>
      <c r="F35" s="158">
        <v>1642</v>
      </c>
      <c r="G35" s="1"/>
      <c r="H35" s="18">
        <f>475.3-32.29</f>
        <v>443.01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>
      <c r="A36" s="111">
        <v>2</v>
      </c>
      <c r="B36" s="121" t="s">
        <v>176</v>
      </c>
      <c r="C36" s="121" t="s">
        <v>114</v>
      </c>
      <c r="D36" s="121" t="s">
        <v>177</v>
      </c>
      <c r="E36" s="191" t="s">
        <v>178</v>
      </c>
      <c r="F36" s="170">
        <v>1719</v>
      </c>
      <c r="G36" s="1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103">
        <v>3</v>
      </c>
      <c r="B37" s="119" t="s">
        <v>182</v>
      </c>
      <c r="C37" s="119" t="s">
        <v>114</v>
      </c>
      <c r="D37" s="119" t="s">
        <v>183</v>
      </c>
      <c r="E37" s="184" t="s">
        <v>184</v>
      </c>
      <c r="F37" s="158">
        <v>442</v>
      </c>
      <c r="G37" s="1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>
      <c r="A38" s="107">
        <v>4</v>
      </c>
      <c r="B38" s="126" t="s">
        <v>185</v>
      </c>
      <c r="C38" s="126" t="s">
        <v>114</v>
      </c>
      <c r="D38" s="126" t="s">
        <v>186</v>
      </c>
      <c r="E38" s="185" t="s">
        <v>187</v>
      </c>
      <c r="F38" s="159">
        <v>906</v>
      </c>
      <c r="G38" s="1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5.25" customHeight="1">
      <c r="A39" s="144">
        <v>5</v>
      </c>
      <c r="B39" s="145" t="s">
        <v>437</v>
      </c>
      <c r="C39" s="145" t="s">
        <v>190</v>
      </c>
      <c r="D39" s="145" t="s">
        <v>191</v>
      </c>
      <c r="E39" s="192" t="s">
        <v>192</v>
      </c>
      <c r="F39" s="172">
        <v>1809</v>
      </c>
      <c r="G39" s="1"/>
      <c r="H39" s="18">
        <f>516+1293</f>
        <v>1809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75" customHeight="1">
      <c r="A40" s="134" t="s">
        <v>15</v>
      </c>
      <c r="B40" s="135" t="s">
        <v>76</v>
      </c>
      <c r="C40" s="100"/>
      <c r="D40" s="100"/>
      <c r="E40" s="193"/>
      <c r="F40" s="174">
        <f>+SUM(F41:F42)</f>
        <v>1185</v>
      </c>
      <c r="G40" s="1"/>
      <c r="H40" s="1"/>
      <c r="I40" s="1"/>
      <c r="J40" s="1"/>
      <c r="K40" s="1"/>
      <c r="L40" s="1"/>
      <c r="M40" s="1"/>
      <c r="N40" s="1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1.5" customHeight="1">
      <c r="A41" s="103">
        <v>1</v>
      </c>
      <c r="B41" s="119" t="s">
        <v>196</v>
      </c>
      <c r="C41" s="119" t="s">
        <v>80</v>
      </c>
      <c r="D41" s="119" t="s">
        <v>197</v>
      </c>
      <c r="E41" s="184" t="s">
        <v>198</v>
      </c>
      <c r="F41" s="158">
        <v>860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>
      <c r="A42" s="111">
        <v>2</v>
      </c>
      <c r="B42" s="121" t="s">
        <v>202</v>
      </c>
      <c r="C42" s="121" t="s">
        <v>80</v>
      </c>
      <c r="D42" s="175" t="s">
        <v>203</v>
      </c>
      <c r="E42" s="191" t="s">
        <v>204</v>
      </c>
      <c r="F42" s="170">
        <v>325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9.25" customHeight="1">
      <c r="A43" s="99" t="s">
        <v>105</v>
      </c>
      <c r="B43" s="100" t="s">
        <v>106</v>
      </c>
      <c r="C43" s="176"/>
      <c r="D43" s="176"/>
      <c r="E43" s="194"/>
      <c r="F43" s="166">
        <f>+F44</f>
        <v>176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" customHeight="1">
      <c r="A44" s="84">
        <v>1</v>
      </c>
      <c r="B44" s="123" t="s">
        <v>208</v>
      </c>
      <c r="C44" s="123" t="s">
        <v>209</v>
      </c>
      <c r="D44" s="167" t="s">
        <v>210</v>
      </c>
      <c r="E44" s="188" t="s">
        <v>214</v>
      </c>
      <c r="F44" s="168">
        <v>176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>
      <c r="A45" s="134" t="s">
        <v>117</v>
      </c>
      <c r="B45" s="135" t="s">
        <v>122</v>
      </c>
      <c r="C45" s="173"/>
      <c r="D45" s="173"/>
      <c r="E45" s="193"/>
      <c r="F45" s="174">
        <f>+SUM(F46)</f>
        <v>2041</v>
      </c>
      <c r="G45" s="1"/>
      <c r="H45" s="1"/>
      <c r="I45" s="1"/>
      <c r="J45" s="1"/>
      <c r="K45" s="1"/>
      <c r="L45" s="1"/>
      <c r="M45" s="1"/>
      <c r="N45" s="1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6" customHeight="1">
      <c r="A46" s="84">
        <v>1</v>
      </c>
      <c r="B46" s="123" t="s">
        <v>221</v>
      </c>
      <c r="C46" s="123" t="s">
        <v>222</v>
      </c>
      <c r="D46" s="123" t="s">
        <v>223</v>
      </c>
      <c r="E46" s="188" t="s">
        <v>224</v>
      </c>
      <c r="F46" s="168">
        <v>2041</v>
      </c>
      <c r="G46" s="1"/>
      <c r="H46" s="25">
        <v>5138.5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>
      <c r="A47" s="134" t="s">
        <v>144</v>
      </c>
      <c r="B47" s="177" t="s">
        <v>189</v>
      </c>
      <c r="C47" s="173"/>
      <c r="D47" s="173"/>
      <c r="E47" s="193"/>
      <c r="F47" s="174">
        <f>+SUM(F48:F50)</f>
        <v>12043</v>
      </c>
      <c r="G47" s="1"/>
      <c r="H47" s="1"/>
      <c r="I47" s="1"/>
      <c r="J47" s="1"/>
      <c r="K47" s="1"/>
      <c r="L47" s="1"/>
      <c r="M47" s="1"/>
      <c r="N47" s="1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6" customHeight="1">
      <c r="A48" s="103">
        <v>1</v>
      </c>
      <c r="B48" s="119" t="s">
        <v>230</v>
      </c>
      <c r="C48" s="119" t="s">
        <v>233</v>
      </c>
      <c r="D48" s="119" t="s">
        <v>234</v>
      </c>
      <c r="E48" s="184" t="s">
        <v>235</v>
      </c>
      <c r="F48" s="158">
        <v>3064</v>
      </c>
      <c r="G48" s="1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" customHeight="1">
      <c r="A49" s="107">
        <v>2</v>
      </c>
      <c r="B49" s="126" t="s">
        <v>239</v>
      </c>
      <c r="C49" s="126" t="s">
        <v>240</v>
      </c>
      <c r="D49" s="126" t="s">
        <v>241</v>
      </c>
      <c r="E49" s="185" t="s">
        <v>243</v>
      </c>
      <c r="F49" s="159">
        <v>8045</v>
      </c>
      <c r="G49" s="1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6" customHeight="1">
      <c r="A50" s="111">
        <v>3</v>
      </c>
      <c r="B50" s="121" t="s">
        <v>244</v>
      </c>
      <c r="C50" s="121" t="s">
        <v>245</v>
      </c>
      <c r="D50" s="121" t="s">
        <v>246</v>
      </c>
      <c r="E50" s="191" t="s">
        <v>247</v>
      </c>
      <c r="F50" s="170">
        <v>934</v>
      </c>
      <c r="G50" s="1"/>
      <c r="H50" s="18">
        <v>300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2.25" customHeight="1">
      <c r="A51" s="99" t="s">
        <v>157</v>
      </c>
      <c r="B51" s="100" t="s">
        <v>87</v>
      </c>
      <c r="C51" s="100"/>
      <c r="D51" s="100"/>
      <c r="E51" s="189"/>
      <c r="F51" s="157">
        <f>+SUM(F52)</f>
        <v>1679</v>
      </c>
      <c r="G51" s="1"/>
      <c r="H51" s="1"/>
      <c r="I51" s="1"/>
      <c r="J51" s="1"/>
      <c r="K51" s="1"/>
      <c r="L51" s="1"/>
      <c r="M51" s="1"/>
      <c r="N51" s="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0.75" customHeight="1">
      <c r="A52" s="144">
        <v>1</v>
      </c>
      <c r="B52" s="145" t="s">
        <v>250</v>
      </c>
      <c r="C52" s="145" t="s">
        <v>253</v>
      </c>
      <c r="D52" s="145" t="s">
        <v>254</v>
      </c>
      <c r="E52" s="195" t="s">
        <v>255</v>
      </c>
      <c r="F52" s="178">
        <v>1679</v>
      </c>
      <c r="G52" s="16" t="s">
        <v>259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6.25" customHeight="1">
      <c r="A53" s="134" t="s">
        <v>188</v>
      </c>
      <c r="B53" s="135" t="s">
        <v>88</v>
      </c>
      <c r="C53" s="173"/>
      <c r="D53" s="173"/>
      <c r="E53" s="193"/>
      <c r="F53" s="174">
        <f>+SUM(F54:F55)</f>
        <v>5184</v>
      </c>
      <c r="G53" s="1"/>
      <c r="H53" s="1"/>
      <c r="I53" s="1"/>
      <c r="J53" s="1"/>
      <c r="K53" s="1"/>
      <c r="L53" s="1"/>
      <c r="M53" s="1"/>
      <c r="N53" s="1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3" customHeight="1">
      <c r="A54" s="103">
        <v>1</v>
      </c>
      <c r="B54" s="119" t="s">
        <v>266</v>
      </c>
      <c r="C54" s="119" t="s">
        <v>267</v>
      </c>
      <c r="D54" s="171" t="s">
        <v>268</v>
      </c>
      <c r="E54" s="184" t="s">
        <v>269</v>
      </c>
      <c r="F54" s="158">
        <v>5000</v>
      </c>
      <c r="G54" s="1">
        <f>2100+1830</f>
        <v>3930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3" customHeight="1">
      <c r="A55" s="111">
        <v>2</v>
      </c>
      <c r="B55" s="121" t="s">
        <v>270</v>
      </c>
      <c r="C55" s="121" t="s">
        <v>271</v>
      </c>
      <c r="D55" s="175" t="s">
        <v>272</v>
      </c>
      <c r="E55" s="191" t="s">
        <v>273</v>
      </c>
      <c r="F55" s="170">
        <v>184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.75" customHeight="1">
      <c r="A56" s="99" t="s">
        <v>225</v>
      </c>
      <c r="B56" s="100" t="s">
        <v>274</v>
      </c>
      <c r="C56" s="100"/>
      <c r="D56" s="100"/>
      <c r="E56" s="189"/>
      <c r="F56" s="157">
        <f>+SUM(F57:F63)</f>
        <v>11627</v>
      </c>
      <c r="G56" s="1">
        <f>G54+2160</f>
        <v>6090</v>
      </c>
      <c r="H56" s="1"/>
      <c r="I56" s="1"/>
      <c r="J56" s="1"/>
      <c r="K56" s="1"/>
      <c r="L56" s="1"/>
      <c r="M56" s="1"/>
      <c r="N56" s="1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9" customHeight="1">
      <c r="A57" s="103">
        <v>1</v>
      </c>
      <c r="B57" s="171" t="s">
        <v>275</v>
      </c>
      <c r="C57" s="119" t="s">
        <v>276</v>
      </c>
      <c r="D57" s="119" t="s">
        <v>277</v>
      </c>
      <c r="E57" s="196" t="s">
        <v>278</v>
      </c>
      <c r="F57" s="179">
        <v>6090</v>
      </c>
      <c r="G57" s="1">
        <f>2100+1830+2160</f>
        <v>6090</v>
      </c>
      <c r="H57" s="18">
        <v>1032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>
      <c r="A58" s="107">
        <v>2</v>
      </c>
      <c r="B58" s="126" t="s">
        <v>279</v>
      </c>
      <c r="C58" s="126" t="s">
        <v>114</v>
      </c>
      <c r="D58" s="126" t="s">
        <v>280</v>
      </c>
      <c r="E58" s="185" t="s">
        <v>281</v>
      </c>
      <c r="F58" s="159">
        <v>1100</v>
      </c>
      <c r="G58" s="1"/>
      <c r="H58" s="18">
        <v>440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>
      <c r="A59" s="107">
        <v>3</v>
      </c>
      <c r="B59" s="150" t="s">
        <v>282</v>
      </c>
      <c r="C59" s="126" t="s">
        <v>114</v>
      </c>
      <c r="D59" s="150" t="s">
        <v>283</v>
      </c>
      <c r="E59" s="185" t="s">
        <v>284</v>
      </c>
      <c r="F59" s="159">
        <v>645</v>
      </c>
      <c r="G59" s="1"/>
      <c r="H59" s="18">
        <v>1156</v>
      </c>
      <c r="I59" s="1"/>
      <c r="J59" s="1"/>
      <c r="K59" s="1">
        <f>4489+3556</f>
        <v>8045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>
      <c r="A60" s="107">
        <v>4</v>
      </c>
      <c r="B60" s="126" t="s">
        <v>285</v>
      </c>
      <c r="C60" s="126" t="s">
        <v>114</v>
      </c>
      <c r="D60" s="126" t="s">
        <v>286</v>
      </c>
      <c r="E60" s="197" t="s">
        <v>287</v>
      </c>
      <c r="F60" s="180">
        <v>298</v>
      </c>
      <c r="G60" s="1"/>
      <c r="H60" s="18">
        <f>1830+2100</f>
        <v>3930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>
      <c r="A61" s="107">
        <v>5</v>
      </c>
      <c r="B61" s="126" t="s">
        <v>288</v>
      </c>
      <c r="C61" s="126" t="s">
        <v>289</v>
      </c>
      <c r="D61" s="126" t="s">
        <v>290</v>
      </c>
      <c r="E61" s="197" t="s">
        <v>291</v>
      </c>
      <c r="F61" s="180">
        <v>1156</v>
      </c>
      <c r="G61" s="1"/>
      <c r="H61" s="18">
        <v>645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>
      <c r="A62" s="160">
        <v>6</v>
      </c>
      <c r="B62" s="161" t="s">
        <v>292</v>
      </c>
      <c r="C62" s="161" t="s">
        <v>114</v>
      </c>
      <c r="D62" s="161" t="s">
        <v>293</v>
      </c>
      <c r="E62" s="186" t="s">
        <v>294</v>
      </c>
      <c r="F62" s="162">
        <v>440</v>
      </c>
      <c r="G62" s="5"/>
      <c r="H62" s="18">
        <v>289</v>
      </c>
      <c r="I62" s="5"/>
      <c r="J62" s="5"/>
      <c r="K62" s="5"/>
      <c r="L62" s="5"/>
      <c r="M62" s="5"/>
      <c r="N62" s="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9.25" customHeight="1">
      <c r="A63" s="111">
        <v>7</v>
      </c>
      <c r="B63" s="175" t="s">
        <v>295</v>
      </c>
      <c r="C63" s="121" t="s">
        <v>114</v>
      </c>
      <c r="D63" s="121" t="s">
        <v>296</v>
      </c>
      <c r="E63" s="198" t="s">
        <v>297</v>
      </c>
      <c r="F63" s="181">
        <v>1898</v>
      </c>
      <c r="G63" s="1">
        <f>1032+866</f>
        <v>1898</v>
      </c>
      <c r="H63" s="18">
        <v>1100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6.25" customHeight="1">
      <c r="A64" s="153"/>
      <c r="B64" s="239" t="s">
        <v>93</v>
      </c>
      <c r="C64" s="240"/>
      <c r="D64" s="155"/>
      <c r="E64" s="155"/>
      <c r="F64" s="182">
        <f>+F56+F53+F51+F47+F45+F40+F34+F18+F7+F43+F16</f>
        <v>76109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.75" customHeight="1">
      <c r="A65" s="2"/>
      <c r="B65" s="2"/>
      <c r="C65" s="3"/>
      <c r="D65" s="3"/>
      <c r="E65" s="3"/>
      <c r="F65" s="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2"/>
      <c r="B66" s="2"/>
      <c r="C66" s="3"/>
      <c r="D66" s="1"/>
      <c r="E66" s="241" t="s">
        <v>125</v>
      </c>
      <c r="F66" s="24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2"/>
      <c r="B67" s="2"/>
      <c r="C67" s="229"/>
      <c r="D67" s="232"/>
      <c r="E67" s="232"/>
      <c r="F67" s="23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2"/>
      <c r="B68" s="2"/>
      <c r="C68" s="3"/>
      <c r="D68" s="3"/>
      <c r="E68" s="3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2"/>
      <c r="B69" s="2"/>
      <c r="C69" s="3"/>
      <c r="D69" s="3"/>
      <c r="E69" s="3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2"/>
      <c r="B70" s="2"/>
      <c r="C70" s="3"/>
      <c r="D70" s="3"/>
      <c r="E70" s="3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2"/>
      <c r="B71" s="2"/>
      <c r="C71" s="3"/>
      <c r="D71" s="3"/>
      <c r="E71" s="3"/>
      <c r="F71" s="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2"/>
      <c r="B72" s="2"/>
      <c r="C72" s="3"/>
      <c r="D72" s="3"/>
      <c r="E72" s="3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2"/>
      <c r="B73" s="2"/>
      <c r="C73" s="3"/>
      <c r="D73" s="3"/>
      <c r="E73" s="3"/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2"/>
      <c r="B74" s="2"/>
      <c r="C74" s="3"/>
      <c r="D74" s="3"/>
      <c r="E74" s="3"/>
      <c r="F74" s="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2"/>
      <c r="B75" s="2"/>
      <c r="C75" s="3"/>
      <c r="D75" s="3"/>
      <c r="E75" s="3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2"/>
      <c r="B76" s="2"/>
      <c r="C76" s="3"/>
      <c r="D76" s="3"/>
      <c r="E76" s="3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2"/>
      <c r="B77" s="2"/>
      <c r="C77" s="3"/>
      <c r="D77" s="3"/>
      <c r="E77" s="3"/>
      <c r="F77" s="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2"/>
      <c r="B78" s="2"/>
      <c r="C78" s="3"/>
      <c r="D78" s="3"/>
      <c r="E78" s="3"/>
      <c r="F78" s="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2"/>
      <c r="B79" s="2"/>
      <c r="C79" s="3"/>
      <c r="D79" s="3"/>
      <c r="E79" s="3"/>
      <c r="F79" s="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2"/>
      <c r="B80" s="2"/>
      <c r="C80" s="3"/>
      <c r="D80" s="3"/>
      <c r="E80" s="3"/>
      <c r="F80" s="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2"/>
      <c r="B81" s="2"/>
      <c r="C81" s="3"/>
      <c r="D81" s="3"/>
      <c r="E81" s="3"/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2"/>
      <c r="B82" s="2"/>
      <c r="C82" s="3"/>
      <c r="D82" s="3"/>
      <c r="E82" s="3"/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2"/>
      <c r="B83" s="2"/>
      <c r="C83" s="3"/>
      <c r="D83" s="3"/>
      <c r="E83" s="3"/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2"/>
      <c r="B84" s="2"/>
      <c r="C84" s="3"/>
      <c r="D84" s="3"/>
      <c r="E84" s="3"/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2"/>
      <c r="B85" s="2"/>
      <c r="C85" s="3"/>
      <c r="D85" s="3"/>
      <c r="E85" s="3"/>
      <c r="F85" s="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2"/>
      <c r="B86" s="2"/>
      <c r="C86" s="3"/>
      <c r="D86" s="3"/>
      <c r="E86" s="3"/>
      <c r="F86" s="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2"/>
      <c r="B87" s="2"/>
      <c r="C87" s="3"/>
      <c r="D87" s="3"/>
      <c r="E87" s="3"/>
      <c r="F87" s="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2"/>
      <c r="B88" s="2"/>
      <c r="C88" s="3"/>
      <c r="D88" s="3"/>
      <c r="E88" s="3"/>
      <c r="F88" s="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2"/>
      <c r="B89" s="2"/>
      <c r="C89" s="3"/>
      <c r="D89" s="3"/>
      <c r="E89" s="3"/>
      <c r="F89" s="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2"/>
      <c r="B90" s="2"/>
      <c r="C90" s="3"/>
      <c r="D90" s="3"/>
      <c r="E90" s="3"/>
      <c r="F90" s="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2"/>
      <c r="B91" s="2"/>
      <c r="C91" s="3"/>
      <c r="D91" s="3"/>
      <c r="E91" s="3"/>
      <c r="F91" s="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2"/>
      <c r="B92" s="2"/>
      <c r="C92" s="3"/>
      <c r="D92" s="3"/>
      <c r="E92" s="3"/>
      <c r="F92" s="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2"/>
      <c r="B93" s="2"/>
      <c r="C93" s="3"/>
      <c r="D93" s="3"/>
      <c r="E93" s="3"/>
      <c r="F93" s="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2"/>
      <c r="B94" s="2"/>
      <c r="C94" s="3"/>
      <c r="D94" s="3"/>
      <c r="E94" s="3"/>
      <c r="F94" s="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2"/>
      <c r="B95" s="2"/>
      <c r="C95" s="3"/>
      <c r="D95" s="3"/>
      <c r="E95" s="3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2"/>
      <c r="B96" s="2"/>
      <c r="C96" s="3"/>
      <c r="D96" s="3"/>
      <c r="E96" s="3"/>
      <c r="F96" s="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2"/>
      <c r="B97" s="2"/>
      <c r="C97" s="3"/>
      <c r="D97" s="3"/>
      <c r="E97" s="3"/>
      <c r="F97" s="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2"/>
      <c r="B98" s="2"/>
      <c r="C98" s="3"/>
      <c r="D98" s="3"/>
      <c r="E98" s="3"/>
      <c r="F98" s="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2"/>
      <c r="B99" s="2"/>
      <c r="C99" s="3"/>
      <c r="D99" s="3"/>
      <c r="E99" s="3"/>
      <c r="F99" s="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2"/>
      <c r="B100" s="2"/>
      <c r="C100" s="3"/>
      <c r="D100" s="3"/>
      <c r="E100" s="3"/>
      <c r="F100" s="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2"/>
      <c r="B101" s="2"/>
      <c r="C101" s="3"/>
      <c r="D101" s="3"/>
      <c r="E101" s="3"/>
      <c r="F101" s="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2"/>
      <c r="B102" s="2"/>
      <c r="C102" s="3"/>
      <c r="D102" s="3"/>
      <c r="E102" s="3"/>
      <c r="F102" s="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2"/>
      <c r="B103" s="2"/>
      <c r="C103" s="3"/>
      <c r="D103" s="3"/>
      <c r="E103" s="3"/>
      <c r="F103" s="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2"/>
      <c r="B104" s="2"/>
      <c r="C104" s="3"/>
      <c r="D104" s="3"/>
      <c r="E104" s="3"/>
      <c r="F104" s="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2"/>
      <c r="B105" s="2"/>
      <c r="C105" s="3"/>
      <c r="D105" s="3"/>
      <c r="E105" s="3"/>
      <c r="F105" s="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2"/>
      <c r="B106" s="2"/>
      <c r="C106" s="3"/>
      <c r="D106" s="3"/>
      <c r="E106" s="3"/>
      <c r="F106" s="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2"/>
      <c r="B107" s="2"/>
      <c r="C107" s="3"/>
      <c r="D107" s="3"/>
      <c r="E107" s="3"/>
      <c r="F107" s="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2"/>
      <c r="B108" s="2"/>
      <c r="C108" s="3"/>
      <c r="D108" s="3"/>
      <c r="E108" s="3"/>
      <c r="F108" s="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2"/>
      <c r="B109" s="2"/>
      <c r="C109" s="3"/>
      <c r="D109" s="3"/>
      <c r="E109" s="3"/>
      <c r="F109" s="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2"/>
      <c r="B110" s="2"/>
      <c r="C110" s="3"/>
      <c r="D110" s="3"/>
      <c r="E110" s="3"/>
      <c r="F110" s="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2"/>
      <c r="B111" s="2"/>
      <c r="C111" s="3"/>
      <c r="D111" s="3"/>
      <c r="E111" s="3"/>
      <c r="F111" s="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2"/>
      <c r="B112" s="2"/>
      <c r="C112" s="3"/>
      <c r="D112" s="3"/>
      <c r="E112" s="3"/>
      <c r="F112" s="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2"/>
      <c r="B113" s="2"/>
      <c r="C113" s="3"/>
      <c r="D113" s="3"/>
      <c r="E113" s="3"/>
      <c r="F113" s="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2"/>
      <c r="B114" s="2"/>
      <c r="C114" s="3"/>
      <c r="D114" s="3"/>
      <c r="E114" s="3"/>
      <c r="F114" s="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2"/>
      <c r="B115" s="2"/>
      <c r="C115" s="3"/>
      <c r="D115" s="3"/>
      <c r="E115" s="3"/>
      <c r="F115" s="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2"/>
      <c r="B116" s="2"/>
      <c r="C116" s="3"/>
      <c r="D116" s="3"/>
      <c r="E116" s="3"/>
      <c r="F116" s="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2"/>
      <c r="B117" s="2"/>
      <c r="C117" s="3"/>
      <c r="D117" s="3"/>
      <c r="E117" s="3"/>
      <c r="F117" s="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2"/>
      <c r="B118" s="2"/>
      <c r="C118" s="3"/>
      <c r="D118" s="3"/>
      <c r="E118" s="3"/>
      <c r="F118" s="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2"/>
      <c r="B119" s="2"/>
      <c r="C119" s="3"/>
      <c r="D119" s="3"/>
      <c r="E119" s="3"/>
      <c r="F119" s="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2"/>
      <c r="B120" s="2"/>
      <c r="C120" s="3"/>
      <c r="D120" s="3"/>
      <c r="E120" s="3"/>
      <c r="F120" s="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2"/>
      <c r="B121" s="2"/>
      <c r="C121" s="3"/>
      <c r="D121" s="3"/>
      <c r="E121" s="3"/>
      <c r="F121" s="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2"/>
      <c r="B122" s="2"/>
      <c r="C122" s="3"/>
      <c r="D122" s="3"/>
      <c r="E122" s="3"/>
      <c r="F122" s="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2"/>
      <c r="B123" s="2"/>
      <c r="C123" s="3"/>
      <c r="D123" s="3"/>
      <c r="E123" s="3"/>
      <c r="F123" s="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2"/>
      <c r="B124" s="2"/>
      <c r="C124" s="3"/>
      <c r="D124" s="3"/>
      <c r="E124" s="3"/>
      <c r="F124" s="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2"/>
      <c r="B125" s="2"/>
      <c r="C125" s="3"/>
      <c r="D125" s="3"/>
      <c r="E125" s="3"/>
      <c r="F125" s="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2"/>
      <c r="B126" s="2"/>
      <c r="C126" s="3"/>
      <c r="D126" s="3"/>
      <c r="E126" s="3"/>
      <c r="F126" s="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2"/>
      <c r="B127" s="2"/>
      <c r="C127" s="3"/>
      <c r="D127" s="3"/>
      <c r="E127" s="3"/>
      <c r="F127" s="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2"/>
      <c r="B128" s="2"/>
      <c r="C128" s="3"/>
      <c r="D128" s="3"/>
      <c r="E128" s="3"/>
      <c r="F128" s="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2"/>
      <c r="B129" s="2"/>
      <c r="C129" s="3"/>
      <c r="D129" s="3"/>
      <c r="E129" s="3"/>
      <c r="F129" s="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2"/>
      <c r="B130" s="2"/>
      <c r="C130" s="3"/>
      <c r="D130" s="3"/>
      <c r="E130" s="3"/>
      <c r="F130" s="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2"/>
      <c r="B131" s="2"/>
      <c r="C131" s="3"/>
      <c r="D131" s="3"/>
      <c r="E131" s="3"/>
      <c r="F131" s="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2"/>
      <c r="B132" s="2"/>
      <c r="C132" s="3"/>
      <c r="D132" s="3"/>
      <c r="E132" s="3"/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2"/>
      <c r="B133" s="2"/>
      <c r="C133" s="3"/>
      <c r="D133" s="3"/>
      <c r="E133" s="3"/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2"/>
      <c r="B134" s="2"/>
      <c r="C134" s="3"/>
      <c r="D134" s="3"/>
      <c r="E134" s="3"/>
      <c r="F134" s="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2"/>
      <c r="B135" s="2"/>
      <c r="C135" s="3"/>
      <c r="D135" s="3"/>
      <c r="E135" s="3"/>
      <c r="F135" s="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2"/>
      <c r="B136" s="2"/>
      <c r="C136" s="3"/>
      <c r="D136" s="3"/>
      <c r="E136" s="3"/>
      <c r="F136" s="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2"/>
      <c r="B137" s="2"/>
      <c r="C137" s="3"/>
      <c r="D137" s="3"/>
      <c r="E137" s="3"/>
      <c r="F137" s="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2"/>
      <c r="B138" s="2"/>
      <c r="C138" s="3"/>
      <c r="D138" s="3"/>
      <c r="E138" s="3"/>
      <c r="F138" s="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2"/>
      <c r="B139" s="2"/>
      <c r="C139" s="3"/>
      <c r="D139" s="3"/>
      <c r="E139" s="3"/>
      <c r="F139" s="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2"/>
      <c r="B140" s="2"/>
      <c r="C140" s="3"/>
      <c r="D140" s="3"/>
      <c r="E140" s="3"/>
      <c r="F140" s="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2"/>
      <c r="B141" s="2"/>
      <c r="C141" s="3"/>
      <c r="D141" s="3"/>
      <c r="E141" s="3"/>
      <c r="F141" s="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2"/>
      <c r="B142" s="2"/>
      <c r="C142" s="3"/>
      <c r="D142" s="3"/>
      <c r="E142" s="3"/>
      <c r="F142" s="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2"/>
      <c r="B143" s="2"/>
      <c r="C143" s="3"/>
      <c r="D143" s="3"/>
      <c r="E143" s="3"/>
      <c r="F143" s="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2"/>
      <c r="B144" s="2"/>
      <c r="C144" s="3"/>
      <c r="D144" s="3"/>
      <c r="E144" s="3"/>
      <c r="F144" s="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2"/>
      <c r="B145" s="2"/>
      <c r="C145" s="3"/>
      <c r="D145" s="3"/>
      <c r="E145" s="3"/>
      <c r="F145" s="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2"/>
      <c r="B146" s="2"/>
      <c r="C146" s="3"/>
      <c r="D146" s="3"/>
      <c r="E146" s="3"/>
      <c r="F146" s="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2"/>
      <c r="B147" s="2"/>
      <c r="C147" s="3"/>
      <c r="D147" s="3"/>
      <c r="E147" s="3"/>
      <c r="F147" s="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2"/>
      <c r="B148" s="2"/>
      <c r="C148" s="3"/>
      <c r="D148" s="3"/>
      <c r="E148" s="3"/>
      <c r="F148" s="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2"/>
      <c r="B149" s="2"/>
      <c r="C149" s="3"/>
      <c r="D149" s="3"/>
      <c r="E149" s="3"/>
      <c r="F149" s="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2"/>
      <c r="B150" s="2"/>
      <c r="C150" s="3"/>
      <c r="D150" s="3"/>
      <c r="E150" s="3"/>
      <c r="F150" s="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2"/>
      <c r="B151" s="2"/>
      <c r="C151" s="3"/>
      <c r="D151" s="3"/>
      <c r="E151" s="3"/>
      <c r="F151" s="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2"/>
      <c r="B152" s="2"/>
      <c r="C152" s="3"/>
      <c r="D152" s="3"/>
      <c r="E152" s="3"/>
      <c r="F152" s="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2"/>
      <c r="B153" s="2"/>
      <c r="C153" s="3"/>
      <c r="D153" s="3"/>
      <c r="E153" s="3"/>
      <c r="F153" s="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2"/>
      <c r="B154" s="2"/>
      <c r="C154" s="3"/>
      <c r="D154" s="3"/>
      <c r="E154" s="3"/>
      <c r="F154" s="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2"/>
      <c r="B155" s="2"/>
      <c r="C155" s="3"/>
      <c r="D155" s="3"/>
      <c r="E155" s="3"/>
      <c r="F155" s="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2"/>
      <c r="B156" s="2"/>
      <c r="C156" s="3"/>
      <c r="D156" s="3"/>
      <c r="E156" s="3"/>
      <c r="F156" s="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2"/>
      <c r="B157" s="2"/>
      <c r="C157" s="3"/>
      <c r="D157" s="3"/>
      <c r="E157" s="3"/>
      <c r="F157" s="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2"/>
      <c r="B158" s="2"/>
      <c r="C158" s="3"/>
      <c r="D158" s="3"/>
      <c r="E158" s="3"/>
      <c r="F158" s="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2"/>
      <c r="B159" s="2"/>
      <c r="C159" s="3"/>
      <c r="D159" s="3"/>
      <c r="E159" s="3"/>
      <c r="F159" s="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2"/>
      <c r="B160" s="2"/>
      <c r="C160" s="3"/>
      <c r="D160" s="3"/>
      <c r="E160" s="3"/>
      <c r="F160" s="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2"/>
      <c r="B161" s="2"/>
      <c r="C161" s="3"/>
      <c r="D161" s="3"/>
      <c r="E161" s="3"/>
      <c r="F161" s="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2"/>
      <c r="B162" s="2"/>
      <c r="C162" s="3"/>
      <c r="D162" s="3"/>
      <c r="E162" s="3"/>
      <c r="F162" s="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2"/>
      <c r="B163" s="2"/>
      <c r="C163" s="3"/>
      <c r="D163" s="3"/>
      <c r="E163" s="3"/>
      <c r="F163" s="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2"/>
      <c r="B164" s="2"/>
      <c r="C164" s="3"/>
      <c r="D164" s="3"/>
      <c r="E164" s="3"/>
      <c r="F164" s="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2"/>
      <c r="B165" s="2"/>
      <c r="C165" s="3"/>
      <c r="D165" s="3"/>
      <c r="E165" s="3"/>
      <c r="F165" s="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2"/>
      <c r="B166" s="2"/>
      <c r="C166" s="3"/>
      <c r="D166" s="3"/>
      <c r="E166" s="3"/>
      <c r="F166" s="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2"/>
      <c r="B167" s="2"/>
      <c r="C167" s="3"/>
      <c r="D167" s="3"/>
      <c r="E167" s="3"/>
      <c r="F167" s="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2"/>
      <c r="B168" s="2"/>
      <c r="C168" s="3"/>
      <c r="D168" s="3"/>
      <c r="E168" s="3"/>
      <c r="F168" s="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2"/>
      <c r="B169" s="2"/>
      <c r="C169" s="3"/>
      <c r="D169" s="3"/>
      <c r="E169" s="3"/>
      <c r="F169" s="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2"/>
      <c r="B170" s="2"/>
      <c r="C170" s="3"/>
      <c r="D170" s="3"/>
      <c r="E170" s="3"/>
      <c r="F170" s="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2"/>
      <c r="B171" s="2"/>
      <c r="C171" s="3"/>
      <c r="D171" s="3"/>
      <c r="E171" s="3"/>
      <c r="F171" s="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2"/>
      <c r="B172" s="2"/>
      <c r="C172" s="3"/>
      <c r="D172" s="3"/>
      <c r="E172" s="3"/>
      <c r="F172" s="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2"/>
      <c r="B173" s="2"/>
      <c r="C173" s="3"/>
      <c r="D173" s="3"/>
      <c r="E173" s="3"/>
      <c r="F173" s="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2"/>
      <c r="B174" s="2"/>
      <c r="C174" s="3"/>
      <c r="D174" s="3"/>
      <c r="E174" s="3"/>
      <c r="F174" s="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2"/>
      <c r="B175" s="2"/>
      <c r="C175" s="3"/>
      <c r="D175" s="3"/>
      <c r="E175" s="3"/>
      <c r="F175" s="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2"/>
      <c r="B176" s="2"/>
      <c r="C176" s="3"/>
      <c r="D176" s="3"/>
      <c r="E176" s="3"/>
      <c r="F176" s="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2"/>
      <c r="B177" s="2"/>
      <c r="C177" s="3"/>
      <c r="D177" s="3"/>
      <c r="E177" s="3"/>
      <c r="F177" s="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2"/>
      <c r="B178" s="2"/>
      <c r="C178" s="3"/>
      <c r="D178" s="3"/>
      <c r="E178" s="3"/>
      <c r="F178" s="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2"/>
      <c r="B179" s="2"/>
      <c r="C179" s="3"/>
      <c r="D179" s="3"/>
      <c r="E179" s="3"/>
      <c r="F179" s="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2"/>
      <c r="B180" s="2"/>
      <c r="C180" s="3"/>
      <c r="D180" s="3"/>
      <c r="E180" s="3"/>
      <c r="F180" s="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2"/>
      <c r="B181" s="2"/>
      <c r="C181" s="3"/>
      <c r="D181" s="3"/>
      <c r="E181" s="3"/>
      <c r="F181" s="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2"/>
      <c r="B182" s="2"/>
      <c r="C182" s="3"/>
      <c r="D182" s="3"/>
      <c r="E182" s="3"/>
      <c r="F182" s="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2"/>
      <c r="B183" s="2"/>
      <c r="C183" s="3"/>
      <c r="D183" s="3"/>
      <c r="E183" s="3"/>
      <c r="F183" s="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2"/>
      <c r="B184" s="2"/>
      <c r="C184" s="3"/>
      <c r="D184" s="3"/>
      <c r="E184" s="3"/>
      <c r="F184" s="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2"/>
      <c r="B185" s="2"/>
      <c r="C185" s="3"/>
      <c r="D185" s="3"/>
      <c r="E185" s="3"/>
      <c r="F185" s="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2"/>
      <c r="B186" s="2"/>
      <c r="C186" s="3"/>
      <c r="D186" s="3"/>
      <c r="E186" s="3"/>
      <c r="F186" s="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2"/>
      <c r="B187" s="2"/>
      <c r="C187" s="3"/>
      <c r="D187" s="3"/>
      <c r="E187" s="3"/>
      <c r="F187" s="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2"/>
      <c r="B188" s="2"/>
      <c r="C188" s="3"/>
      <c r="D188" s="3"/>
      <c r="E188" s="3"/>
      <c r="F188" s="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2"/>
      <c r="B189" s="2"/>
      <c r="C189" s="3"/>
      <c r="D189" s="3"/>
      <c r="E189" s="3"/>
      <c r="F189" s="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2"/>
      <c r="B190" s="2"/>
      <c r="C190" s="3"/>
      <c r="D190" s="3"/>
      <c r="E190" s="3"/>
      <c r="F190" s="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2"/>
      <c r="B191" s="2"/>
      <c r="C191" s="3"/>
      <c r="D191" s="3"/>
      <c r="E191" s="3"/>
      <c r="F191" s="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2"/>
      <c r="B192" s="2"/>
      <c r="C192" s="3"/>
      <c r="D192" s="3"/>
      <c r="E192" s="3"/>
      <c r="F192" s="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2"/>
      <c r="B193" s="2"/>
      <c r="C193" s="3"/>
      <c r="D193" s="3"/>
      <c r="E193" s="3"/>
      <c r="F193" s="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2"/>
      <c r="B194" s="2"/>
      <c r="C194" s="3"/>
      <c r="D194" s="3"/>
      <c r="E194" s="3"/>
      <c r="F194" s="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"/>
      <c r="B195" s="2"/>
      <c r="C195" s="3"/>
      <c r="D195" s="3"/>
      <c r="E195" s="3"/>
      <c r="F195" s="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"/>
      <c r="B196" s="2"/>
      <c r="C196" s="3"/>
      <c r="D196" s="3"/>
      <c r="E196" s="3"/>
      <c r="F196" s="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"/>
      <c r="B197" s="2"/>
      <c r="C197" s="3"/>
      <c r="D197" s="3"/>
      <c r="E197" s="3"/>
      <c r="F197" s="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"/>
      <c r="B198" s="2"/>
      <c r="C198" s="3"/>
      <c r="D198" s="3"/>
      <c r="E198" s="3"/>
      <c r="F198" s="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"/>
      <c r="B199" s="2"/>
      <c r="C199" s="3"/>
      <c r="D199" s="3"/>
      <c r="E199" s="3"/>
      <c r="F199" s="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"/>
      <c r="B200" s="2"/>
      <c r="C200" s="3"/>
      <c r="D200" s="3"/>
      <c r="E200" s="3"/>
      <c r="F200" s="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2"/>
      <c r="B201" s="2"/>
      <c r="C201" s="3"/>
      <c r="D201" s="3"/>
      <c r="E201" s="3"/>
      <c r="F201" s="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2"/>
      <c r="B202" s="2"/>
      <c r="C202" s="3"/>
      <c r="D202" s="3"/>
      <c r="E202" s="3"/>
      <c r="F202" s="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2"/>
      <c r="B203" s="2"/>
      <c r="C203" s="3"/>
      <c r="D203" s="3"/>
      <c r="E203" s="3"/>
      <c r="F203" s="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2"/>
      <c r="B204" s="2"/>
      <c r="C204" s="3"/>
      <c r="D204" s="3"/>
      <c r="E204" s="3"/>
      <c r="F204" s="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2"/>
      <c r="B205" s="2"/>
      <c r="C205" s="3"/>
      <c r="D205" s="3"/>
      <c r="E205" s="3"/>
      <c r="F205" s="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2"/>
      <c r="B206" s="2"/>
      <c r="C206" s="3"/>
      <c r="D206" s="3"/>
      <c r="E206" s="3"/>
      <c r="F206" s="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2"/>
      <c r="B207" s="2"/>
      <c r="C207" s="3"/>
      <c r="D207" s="3"/>
      <c r="E207" s="3"/>
      <c r="F207" s="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2"/>
      <c r="B208" s="2"/>
      <c r="C208" s="3"/>
      <c r="D208" s="3"/>
      <c r="E208" s="3"/>
      <c r="F208" s="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2"/>
      <c r="B209" s="2"/>
      <c r="C209" s="3"/>
      <c r="D209" s="3"/>
      <c r="E209" s="3"/>
      <c r="F209" s="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2"/>
      <c r="B210" s="2"/>
      <c r="C210" s="3"/>
      <c r="D210" s="3"/>
      <c r="E210" s="3"/>
      <c r="F210" s="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2"/>
      <c r="B211" s="2"/>
      <c r="C211" s="3"/>
      <c r="D211" s="3"/>
      <c r="E211" s="3"/>
      <c r="F211" s="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2"/>
      <c r="B212" s="2"/>
      <c r="C212" s="3"/>
      <c r="D212" s="3"/>
      <c r="E212" s="3"/>
      <c r="F212" s="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2"/>
      <c r="B213" s="2"/>
      <c r="C213" s="3"/>
      <c r="D213" s="3"/>
      <c r="E213" s="3"/>
      <c r="F213" s="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2"/>
      <c r="B214" s="2"/>
      <c r="C214" s="3"/>
      <c r="D214" s="3"/>
      <c r="E214" s="3"/>
      <c r="F214" s="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2"/>
      <c r="B215" s="2"/>
      <c r="C215" s="3"/>
      <c r="D215" s="3"/>
      <c r="E215" s="3"/>
      <c r="F215" s="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2"/>
      <c r="B216" s="2"/>
      <c r="C216" s="3"/>
      <c r="D216" s="3"/>
      <c r="E216" s="3"/>
      <c r="F216" s="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2"/>
      <c r="B217" s="2"/>
      <c r="C217" s="3"/>
      <c r="D217" s="3"/>
      <c r="E217" s="3"/>
      <c r="F217" s="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2"/>
      <c r="B218" s="2"/>
      <c r="C218" s="3"/>
      <c r="D218" s="3"/>
      <c r="E218" s="3"/>
      <c r="F218" s="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2"/>
      <c r="B219" s="2"/>
      <c r="C219" s="3"/>
      <c r="D219" s="3"/>
      <c r="E219" s="3"/>
      <c r="F219" s="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2"/>
      <c r="B220" s="2"/>
      <c r="C220" s="3"/>
      <c r="D220" s="3"/>
      <c r="E220" s="3"/>
      <c r="F220" s="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2"/>
      <c r="B221" s="2"/>
      <c r="C221" s="3"/>
      <c r="D221" s="3"/>
      <c r="E221" s="3"/>
      <c r="F221" s="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2"/>
      <c r="B222" s="2"/>
      <c r="C222" s="3"/>
      <c r="D222" s="3"/>
      <c r="E222" s="3"/>
      <c r="F222" s="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2"/>
      <c r="B223" s="2"/>
      <c r="C223" s="3"/>
      <c r="D223" s="3"/>
      <c r="E223" s="3"/>
      <c r="F223" s="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2"/>
      <c r="B224" s="2"/>
      <c r="C224" s="3"/>
      <c r="D224" s="3"/>
      <c r="E224" s="3"/>
      <c r="F224" s="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2"/>
      <c r="B225" s="2"/>
      <c r="C225" s="3"/>
      <c r="D225" s="3"/>
      <c r="E225" s="3"/>
      <c r="F225" s="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2"/>
      <c r="B226" s="2"/>
      <c r="C226" s="3"/>
      <c r="D226" s="3"/>
      <c r="E226" s="3"/>
      <c r="F226" s="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2"/>
      <c r="B227" s="2"/>
      <c r="C227" s="3"/>
      <c r="D227" s="3"/>
      <c r="E227" s="3"/>
      <c r="F227" s="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2"/>
      <c r="B228" s="2"/>
      <c r="C228" s="3"/>
      <c r="D228" s="3"/>
      <c r="E228" s="3"/>
      <c r="F228" s="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2"/>
      <c r="B229" s="2"/>
      <c r="C229" s="3"/>
      <c r="D229" s="3"/>
      <c r="E229" s="3"/>
      <c r="F229" s="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2"/>
      <c r="B230" s="2"/>
      <c r="C230" s="3"/>
      <c r="D230" s="3"/>
      <c r="E230" s="3"/>
      <c r="F230" s="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2"/>
      <c r="B231" s="2"/>
      <c r="C231" s="3"/>
      <c r="D231" s="3"/>
      <c r="E231" s="3"/>
      <c r="F231" s="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2"/>
      <c r="B232" s="2"/>
      <c r="C232" s="3"/>
      <c r="D232" s="3"/>
      <c r="E232" s="3"/>
      <c r="F232" s="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2"/>
      <c r="B233" s="2"/>
      <c r="C233" s="3"/>
      <c r="D233" s="3"/>
      <c r="E233" s="3"/>
      <c r="F233" s="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2"/>
      <c r="B234" s="2"/>
      <c r="C234" s="3"/>
      <c r="D234" s="3"/>
      <c r="E234" s="3"/>
      <c r="F234" s="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2"/>
      <c r="B235" s="2"/>
      <c r="C235" s="3"/>
      <c r="D235" s="3"/>
      <c r="E235" s="3"/>
      <c r="F235" s="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2"/>
      <c r="B236" s="2"/>
      <c r="C236" s="3"/>
      <c r="D236" s="3"/>
      <c r="E236" s="3"/>
      <c r="F236" s="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2"/>
      <c r="B237" s="2"/>
      <c r="C237" s="3"/>
      <c r="D237" s="3"/>
      <c r="E237" s="3"/>
      <c r="F237" s="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2"/>
      <c r="B238" s="2"/>
      <c r="C238" s="3"/>
      <c r="D238" s="3"/>
      <c r="E238" s="3"/>
      <c r="F238" s="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2"/>
      <c r="B239" s="2"/>
      <c r="C239" s="3"/>
      <c r="D239" s="3"/>
      <c r="E239" s="3"/>
      <c r="F239" s="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2"/>
      <c r="B240" s="2"/>
      <c r="C240" s="3"/>
      <c r="D240" s="3"/>
      <c r="E240" s="3"/>
      <c r="F240" s="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2"/>
      <c r="B241" s="2"/>
      <c r="C241" s="3"/>
      <c r="D241" s="3"/>
      <c r="E241" s="3"/>
      <c r="F241" s="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2"/>
      <c r="B242" s="2"/>
      <c r="C242" s="3"/>
      <c r="D242" s="3"/>
      <c r="E242" s="3"/>
      <c r="F242" s="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2"/>
      <c r="B243" s="2"/>
      <c r="C243" s="3"/>
      <c r="D243" s="3"/>
      <c r="E243" s="3"/>
      <c r="F243" s="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2"/>
      <c r="B244" s="2"/>
      <c r="C244" s="3"/>
      <c r="D244" s="3"/>
      <c r="E244" s="3"/>
      <c r="F244" s="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2"/>
      <c r="B245" s="2"/>
      <c r="C245" s="3"/>
      <c r="D245" s="3"/>
      <c r="E245" s="3"/>
      <c r="F245" s="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2"/>
      <c r="B246" s="2"/>
      <c r="C246" s="3"/>
      <c r="D246" s="3"/>
      <c r="E246" s="3"/>
      <c r="F246" s="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2"/>
      <c r="B247" s="2"/>
      <c r="C247" s="3"/>
      <c r="D247" s="3"/>
      <c r="E247" s="3"/>
      <c r="F247" s="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2"/>
      <c r="B248" s="2"/>
      <c r="C248" s="3"/>
      <c r="D248" s="3"/>
      <c r="E248" s="3"/>
      <c r="F248" s="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2"/>
      <c r="B249" s="2"/>
      <c r="C249" s="3"/>
      <c r="D249" s="3"/>
      <c r="E249" s="3"/>
      <c r="F249" s="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"/>
      <c r="B250" s="2"/>
      <c r="C250" s="3"/>
      <c r="D250" s="3"/>
      <c r="E250" s="3"/>
      <c r="F250" s="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2"/>
      <c r="B251" s="2"/>
      <c r="C251" s="3"/>
      <c r="D251" s="3"/>
      <c r="E251" s="3"/>
      <c r="F251" s="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2"/>
      <c r="B252" s="2"/>
      <c r="C252" s="3"/>
      <c r="D252" s="3"/>
      <c r="E252" s="3"/>
      <c r="F252" s="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2"/>
      <c r="B253" s="2"/>
      <c r="C253" s="3"/>
      <c r="D253" s="3"/>
      <c r="E253" s="3"/>
      <c r="F253" s="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2"/>
      <c r="B254" s="2"/>
      <c r="C254" s="3"/>
      <c r="D254" s="3"/>
      <c r="E254" s="3"/>
      <c r="F254" s="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2"/>
      <c r="B255" s="2"/>
      <c r="C255" s="3"/>
      <c r="D255" s="3"/>
      <c r="E255" s="3"/>
      <c r="F255" s="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2"/>
      <c r="B256" s="2"/>
      <c r="C256" s="3"/>
      <c r="D256" s="3"/>
      <c r="E256" s="3"/>
      <c r="F256" s="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2"/>
      <c r="B257" s="2"/>
      <c r="C257" s="3"/>
      <c r="D257" s="3"/>
      <c r="E257" s="3"/>
      <c r="F257" s="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2"/>
      <c r="B258" s="2"/>
      <c r="C258" s="3"/>
      <c r="D258" s="3"/>
      <c r="E258" s="3"/>
      <c r="F258" s="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2"/>
      <c r="B259" s="2"/>
      <c r="C259" s="3"/>
      <c r="D259" s="3"/>
      <c r="E259" s="3"/>
      <c r="F259" s="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2"/>
      <c r="B260" s="2"/>
      <c r="C260" s="3"/>
      <c r="D260" s="3"/>
      <c r="E260" s="3"/>
      <c r="F260" s="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2"/>
      <c r="B261" s="2"/>
      <c r="C261" s="3"/>
      <c r="D261" s="3"/>
      <c r="E261" s="3"/>
      <c r="F261" s="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2"/>
      <c r="B262" s="2"/>
      <c r="C262" s="3"/>
      <c r="D262" s="3"/>
      <c r="E262" s="3"/>
      <c r="F262" s="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2"/>
      <c r="B263" s="2"/>
      <c r="C263" s="3"/>
      <c r="D263" s="3"/>
      <c r="E263" s="3"/>
      <c r="F263" s="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2"/>
      <c r="B264" s="2"/>
      <c r="C264" s="3"/>
      <c r="D264" s="3"/>
      <c r="E264" s="3"/>
      <c r="F264" s="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2"/>
      <c r="B265" s="2"/>
      <c r="C265" s="3"/>
      <c r="D265" s="3"/>
      <c r="E265" s="3"/>
      <c r="F265" s="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2"/>
      <c r="B266" s="2"/>
      <c r="C266" s="3"/>
      <c r="D266" s="3"/>
      <c r="E266" s="3"/>
      <c r="F266" s="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2:F2"/>
    <mergeCell ref="A3:F3"/>
    <mergeCell ref="A4:F4"/>
    <mergeCell ref="B64:C64"/>
    <mergeCell ref="C67:F67"/>
    <mergeCell ref="E66:F66"/>
  </mergeCells>
  <pageMargins left="0.6692913385826772" right="0.19685039370078741" top="0.51181102362204722" bottom="0.35433070866141736" header="0" footer="0"/>
  <pageSetup paperSize="9" orientation="landscape" r:id="rId1"/>
  <headerFooter differentFirst="1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5" sqref="D5"/>
    </sheetView>
  </sheetViews>
  <sheetFormatPr defaultColWidth="11.25" defaultRowHeight="15" customHeight="1"/>
  <cols>
    <col min="1" max="1" width="5.125" customWidth="1"/>
    <col min="2" max="2" width="17.375" style="71" customWidth="1"/>
    <col min="3" max="3" width="16.25" customWidth="1"/>
    <col min="4" max="4" width="14.5" customWidth="1"/>
    <col min="5" max="5" width="16.375" customWidth="1"/>
    <col min="6" max="6" width="20.375" customWidth="1"/>
    <col min="7" max="7" width="8.25" customWidth="1"/>
    <col min="8" max="8" width="17" customWidth="1"/>
    <col min="9" max="9" width="8.5" customWidth="1"/>
    <col min="10" max="10" width="13" customWidth="1"/>
    <col min="11" max="11" width="10.5" customWidth="1"/>
    <col min="12" max="12" width="8.5" customWidth="1"/>
    <col min="13" max="14" width="9.875" customWidth="1"/>
    <col min="15" max="26" width="8.5" customWidth="1"/>
  </cols>
  <sheetData>
    <row r="1" spans="1:26" ht="15.75" customHeight="1">
      <c r="A1" s="6"/>
      <c r="C1" s="8"/>
      <c r="D1" s="9"/>
      <c r="E1" s="9"/>
      <c r="F1" s="6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>
      <c r="A2" s="242" t="s">
        <v>433</v>
      </c>
      <c r="B2" s="232"/>
      <c r="C2" s="232"/>
      <c r="D2" s="232"/>
      <c r="E2" s="232"/>
      <c r="F2" s="23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48" customHeight="1">
      <c r="A3" s="243" t="s">
        <v>390</v>
      </c>
      <c r="B3" s="232"/>
      <c r="C3" s="232"/>
      <c r="D3" s="232"/>
      <c r="E3" s="232"/>
      <c r="F3" s="23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6.25" customHeight="1">
      <c r="A4" s="233" t="s">
        <v>0</v>
      </c>
      <c r="B4" s="232"/>
      <c r="C4" s="232"/>
      <c r="D4" s="232"/>
      <c r="E4" s="232"/>
      <c r="F4" s="23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2.5" customHeight="1">
      <c r="A5" s="6"/>
      <c r="C5" s="8"/>
      <c r="D5" s="9"/>
      <c r="E5" s="10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67.5" customHeight="1">
      <c r="A6" s="11" t="s">
        <v>26</v>
      </c>
      <c r="B6" s="12" t="s">
        <v>32</v>
      </c>
      <c r="C6" s="12" t="s">
        <v>40</v>
      </c>
      <c r="D6" s="13" t="s">
        <v>41</v>
      </c>
      <c r="E6" s="13" t="s">
        <v>42</v>
      </c>
      <c r="F6" s="12" t="s">
        <v>43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" customHeight="1">
      <c r="A7" s="63">
        <v>1</v>
      </c>
      <c r="B7" s="72" t="s">
        <v>44</v>
      </c>
      <c r="C7" s="63"/>
      <c r="D7" s="64">
        <v>19.899999999999999</v>
      </c>
      <c r="E7" s="65">
        <v>14.395</v>
      </c>
      <c r="F7" s="66">
        <v>18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0" customHeight="1">
      <c r="A8" s="63">
        <v>2</v>
      </c>
      <c r="B8" s="73" t="s">
        <v>20</v>
      </c>
      <c r="C8" s="63"/>
      <c r="D8" s="67">
        <v>3.6</v>
      </c>
      <c r="E8" s="65">
        <v>4.3529999999999998</v>
      </c>
      <c r="F8" s="66">
        <v>4</v>
      </c>
      <c r="G8" s="8"/>
      <c r="H8" s="8"/>
      <c r="I8" s="8"/>
      <c r="J8" s="8"/>
      <c r="K8" s="8"/>
      <c r="L8" s="8"/>
      <c r="M8" s="8"/>
      <c r="N8" s="8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0" customHeight="1">
      <c r="A9" s="63">
        <v>3</v>
      </c>
      <c r="B9" s="72" t="s">
        <v>67</v>
      </c>
      <c r="C9" s="63"/>
      <c r="D9" s="65">
        <v>12.2</v>
      </c>
      <c r="E9" s="65">
        <v>16.908000000000001</v>
      </c>
      <c r="F9" s="66">
        <v>17</v>
      </c>
      <c r="G9" s="8"/>
      <c r="H9" s="8"/>
      <c r="I9" s="8"/>
      <c r="J9" s="8"/>
      <c r="K9" s="8"/>
      <c r="L9" s="8"/>
      <c r="M9" s="8"/>
      <c r="N9" s="8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0" customHeight="1">
      <c r="A10" s="63">
        <v>4</v>
      </c>
      <c r="B10" s="73" t="s">
        <v>61</v>
      </c>
      <c r="C10" s="63"/>
      <c r="D10" s="67">
        <v>0.3</v>
      </c>
      <c r="E10" s="65">
        <v>6.5179999999999998</v>
      </c>
      <c r="F10" s="66">
        <v>5</v>
      </c>
      <c r="G10" s="8"/>
      <c r="H10" s="8"/>
      <c r="I10" s="8"/>
      <c r="J10" s="8"/>
      <c r="K10" s="8"/>
      <c r="L10" s="8"/>
      <c r="M10" s="8"/>
      <c r="N10" s="8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0" customHeight="1">
      <c r="A11" s="63">
        <v>5</v>
      </c>
      <c r="B11" s="72" t="s">
        <v>70</v>
      </c>
      <c r="C11" s="63"/>
      <c r="D11" s="68">
        <v>35.58</v>
      </c>
      <c r="E11" s="65">
        <v>1.1850000000000001</v>
      </c>
      <c r="F11" s="66">
        <v>16</v>
      </c>
      <c r="G11" s="8"/>
      <c r="H11" s="8"/>
      <c r="I11" s="8"/>
      <c r="J11" s="8"/>
      <c r="K11" s="8"/>
      <c r="L11" s="8"/>
      <c r="M11" s="8"/>
      <c r="N11" s="8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" customHeight="1">
      <c r="A12" s="63">
        <v>6</v>
      </c>
      <c r="B12" s="73" t="s">
        <v>71</v>
      </c>
      <c r="C12" s="63"/>
      <c r="D12" s="68">
        <v>28</v>
      </c>
      <c r="E12" s="68">
        <v>0.17599999999999999</v>
      </c>
      <c r="F12" s="69">
        <v>13</v>
      </c>
      <c r="G12" s="8"/>
      <c r="H12" s="8"/>
      <c r="I12" s="8"/>
      <c r="J12" s="8"/>
      <c r="K12" s="8"/>
      <c r="L12" s="8"/>
      <c r="M12" s="8"/>
      <c r="N12" s="8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" customHeight="1">
      <c r="A13" s="63">
        <v>7</v>
      </c>
      <c r="B13" s="72" t="s">
        <v>77</v>
      </c>
      <c r="C13" s="63"/>
      <c r="D13" s="68">
        <v>38.299999999999997</v>
      </c>
      <c r="E13" s="65">
        <v>2.0409999999999999</v>
      </c>
      <c r="F13" s="66">
        <v>18</v>
      </c>
      <c r="G13" s="8"/>
      <c r="H13" s="8"/>
      <c r="I13" s="8"/>
      <c r="J13" s="8"/>
      <c r="K13" s="8"/>
      <c r="L13" s="8"/>
      <c r="M13" s="8"/>
      <c r="N13" s="8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0" customHeight="1">
      <c r="A14" s="63">
        <v>8</v>
      </c>
      <c r="B14" s="72" t="s">
        <v>78</v>
      </c>
      <c r="C14" s="63"/>
      <c r="D14" s="70">
        <v>44.9</v>
      </c>
      <c r="E14" s="65"/>
      <c r="F14" s="66">
        <v>20</v>
      </c>
      <c r="G14" s="8"/>
      <c r="H14" s="8"/>
      <c r="I14" s="8"/>
      <c r="J14" s="8"/>
      <c r="K14" s="8"/>
      <c r="L14" s="8"/>
      <c r="M14" s="8"/>
      <c r="N14" s="8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0" customHeight="1">
      <c r="A15" s="63">
        <v>9</v>
      </c>
      <c r="B15" s="72" t="s">
        <v>82</v>
      </c>
      <c r="C15" s="63"/>
      <c r="D15" s="65">
        <v>33.799999999999997</v>
      </c>
      <c r="E15" s="65"/>
      <c r="F15" s="66">
        <v>17</v>
      </c>
      <c r="G15" s="8"/>
      <c r="H15" s="8"/>
      <c r="I15" s="8"/>
      <c r="J15" s="8"/>
      <c r="K15" s="8"/>
      <c r="L15" s="8"/>
      <c r="M15" s="8"/>
      <c r="N15" s="8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0" customHeight="1">
      <c r="A16" s="63">
        <v>10</v>
      </c>
      <c r="B16" s="74" t="s">
        <v>83</v>
      </c>
      <c r="C16" s="63"/>
      <c r="D16" s="68">
        <v>40.54</v>
      </c>
      <c r="E16" s="68">
        <v>12.042999999999999</v>
      </c>
      <c r="F16" s="69">
        <v>24</v>
      </c>
      <c r="G16" s="8"/>
      <c r="H16" s="8"/>
      <c r="I16" s="8"/>
      <c r="J16" s="8"/>
      <c r="K16" s="8"/>
      <c r="L16" s="8"/>
      <c r="M16" s="8"/>
      <c r="N16" s="8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0" customHeight="1">
      <c r="A17" s="63">
        <v>11</v>
      </c>
      <c r="B17" s="73" t="s">
        <v>87</v>
      </c>
      <c r="C17" s="63"/>
      <c r="D17" s="65">
        <v>28.7</v>
      </c>
      <c r="E17" s="65">
        <v>1.679</v>
      </c>
      <c r="F17" s="66">
        <v>13</v>
      </c>
      <c r="G17" s="8"/>
      <c r="H17" s="8"/>
      <c r="I17" s="8"/>
      <c r="J17" s="8"/>
      <c r="K17" s="8"/>
      <c r="L17" s="8"/>
      <c r="M17" s="8"/>
      <c r="N17" s="8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0" customHeight="1">
      <c r="A18" s="63">
        <v>12</v>
      </c>
      <c r="B18" s="73" t="s">
        <v>88</v>
      </c>
      <c r="C18" s="63"/>
      <c r="D18" s="68">
        <v>30</v>
      </c>
      <c r="E18" s="68">
        <v>5.1840000000000002</v>
      </c>
      <c r="F18" s="69">
        <v>15</v>
      </c>
      <c r="G18" s="8"/>
      <c r="H18" s="8"/>
      <c r="I18" s="8"/>
      <c r="J18" s="8"/>
      <c r="K18" s="8"/>
      <c r="L18" s="8"/>
      <c r="M18" s="8"/>
      <c r="N18" s="8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0" customHeight="1">
      <c r="A19" s="63">
        <v>13</v>
      </c>
      <c r="B19" s="72" t="s">
        <v>91</v>
      </c>
      <c r="C19" s="63"/>
      <c r="D19" s="65"/>
      <c r="E19" s="65">
        <v>11.627000000000001</v>
      </c>
      <c r="F19" s="66">
        <v>9</v>
      </c>
      <c r="G19" s="8"/>
      <c r="H19" s="8"/>
      <c r="I19" s="8"/>
      <c r="J19" s="8"/>
      <c r="K19" s="8"/>
      <c r="L19" s="8"/>
      <c r="M19" s="8"/>
      <c r="N19" s="8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0" customHeight="1">
      <c r="A20" s="19"/>
      <c r="B20" s="244" t="s">
        <v>93</v>
      </c>
      <c r="C20" s="245"/>
      <c r="D20" s="20">
        <f t="shared" ref="D20:F20" si="0">SUM(D7:D19)</f>
        <v>315.82</v>
      </c>
      <c r="E20" s="20">
        <f t="shared" si="0"/>
        <v>76.108999999999995</v>
      </c>
      <c r="F20" s="21">
        <f t="shared" si="0"/>
        <v>189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>
      <c r="A21" s="6"/>
      <c r="C21" s="8"/>
      <c r="D21" s="9"/>
      <c r="E21" s="22"/>
      <c r="F21" s="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6"/>
      <c r="C22" s="8"/>
      <c r="D22" s="9"/>
      <c r="E22" s="23"/>
      <c r="F22" s="6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6"/>
      <c r="C23" s="24"/>
      <c r="D23" s="24"/>
      <c r="E23" s="24" t="s">
        <v>125</v>
      </c>
      <c r="F23" s="2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6"/>
      <c r="C24" s="8"/>
      <c r="D24" s="9"/>
      <c r="E24" s="9"/>
      <c r="F24" s="6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6"/>
      <c r="C25" s="8"/>
      <c r="D25" s="9"/>
      <c r="E25" s="9"/>
      <c r="F25" s="6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6"/>
      <c r="C26" s="8"/>
      <c r="D26" s="9"/>
      <c r="E26" s="9"/>
      <c r="F26" s="6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6"/>
      <c r="C27" s="8"/>
      <c r="D27" s="9"/>
      <c r="E27" s="9"/>
      <c r="F27" s="6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6"/>
      <c r="C28" s="8"/>
      <c r="D28" s="9"/>
      <c r="E28" s="9"/>
      <c r="F28" s="6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6"/>
      <c r="C29" s="8"/>
      <c r="D29" s="9"/>
      <c r="E29" s="9"/>
      <c r="F29" s="6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6"/>
      <c r="C30" s="8"/>
      <c r="D30" s="9"/>
      <c r="E30" s="9"/>
      <c r="F30" s="6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6"/>
      <c r="C31" s="8"/>
      <c r="D31" s="9"/>
      <c r="E31" s="9"/>
      <c r="F31" s="6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6"/>
      <c r="C32" s="8"/>
      <c r="D32" s="9"/>
      <c r="E32" s="9"/>
      <c r="F32" s="6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6"/>
      <c r="C33" s="8"/>
      <c r="D33" s="9"/>
      <c r="E33" s="9"/>
      <c r="F33" s="6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6"/>
      <c r="C34" s="8"/>
      <c r="D34" s="9"/>
      <c r="E34" s="9"/>
      <c r="F34" s="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6"/>
      <c r="C35" s="8"/>
      <c r="D35" s="9"/>
      <c r="E35" s="9"/>
      <c r="F35" s="6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6"/>
      <c r="C36" s="8"/>
      <c r="D36" s="9"/>
      <c r="E36" s="9"/>
      <c r="F36" s="6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6"/>
      <c r="C37" s="8"/>
      <c r="D37" s="9"/>
      <c r="E37" s="9"/>
      <c r="F37" s="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6"/>
      <c r="C38" s="8"/>
      <c r="D38" s="9"/>
      <c r="E38" s="9"/>
      <c r="F38" s="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6"/>
      <c r="C39" s="8"/>
      <c r="D39" s="9"/>
      <c r="E39" s="9"/>
      <c r="F39" s="6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6"/>
      <c r="C40" s="8"/>
      <c r="D40" s="9"/>
      <c r="E40" s="9"/>
      <c r="F40" s="6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6"/>
      <c r="C41" s="8"/>
      <c r="D41" s="9"/>
      <c r="E41" s="9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6"/>
      <c r="C42" s="8"/>
      <c r="D42" s="9"/>
      <c r="E42" s="9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6"/>
      <c r="C43" s="8"/>
      <c r="D43" s="9"/>
      <c r="E43" s="9"/>
      <c r="F43" s="6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6"/>
      <c r="C44" s="8"/>
      <c r="D44" s="9"/>
      <c r="E44" s="9"/>
      <c r="F44" s="6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6"/>
      <c r="C45" s="8"/>
      <c r="D45" s="9"/>
      <c r="E45" s="9"/>
      <c r="F45" s="6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6"/>
      <c r="C46" s="8"/>
      <c r="D46" s="9"/>
      <c r="E46" s="9"/>
      <c r="F46" s="6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6"/>
      <c r="C47" s="8"/>
      <c r="D47" s="9"/>
      <c r="E47" s="9"/>
      <c r="F47" s="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6"/>
      <c r="C48" s="8"/>
      <c r="D48" s="9"/>
      <c r="E48" s="9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6"/>
      <c r="C49" s="8"/>
      <c r="D49" s="9"/>
      <c r="E49" s="9"/>
      <c r="F49" s="6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6"/>
      <c r="C50" s="8"/>
      <c r="D50" s="9"/>
      <c r="E50" s="9"/>
      <c r="F50" s="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6"/>
      <c r="C51" s="8"/>
      <c r="D51" s="9"/>
      <c r="E51" s="9"/>
      <c r="F51" s="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6"/>
      <c r="C52" s="8"/>
      <c r="D52" s="9"/>
      <c r="E52" s="9"/>
      <c r="F52" s="6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6"/>
      <c r="C53" s="8"/>
      <c r="D53" s="9"/>
      <c r="E53" s="9"/>
      <c r="F53" s="6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6"/>
      <c r="C54" s="8"/>
      <c r="D54" s="9"/>
      <c r="E54" s="9"/>
      <c r="F54" s="6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6"/>
      <c r="C55" s="8"/>
      <c r="D55" s="9"/>
      <c r="E55" s="9"/>
      <c r="F55" s="6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6"/>
      <c r="C56" s="8"/>
      <c r="D56" s="9"/>
      <c r="E56" s="9"/>
      <c r="F56" s="6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6"/>
      <c r="C57" s="8"/>
      <c r="D57" s="9"/>
      <c r="E57" s="9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6"/>
      <c r="C58" s="8"/>
      <c r="D58" s="9"/>
      <c r="E58" s="9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6"/>
      <c r="C59" s="8"/>
      <c r="D59" s="9"/>
      <c r="E59" s="2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6"/>
      <c r="C60" s="8"/>
      <c r="D60" s="9"/>
      <c r="E60" s="2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6"/>
      <c r="C61" s="8"/>
      <c r="D61" s="9"/>
      <c r="E61" s="2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6"/>
      <c r="C62" s="8"/>
      <c r="D62" s="9"/>
      <c r="E62" s="2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6"/>
      <c r="C63" s="8"/>
      <c r="D63" s="9"/>
      <c r="E63" s="2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6"/>
      <c r="C64" s="8"/>
      <c r="D64" s="9"/>
      <c r="E64" s="2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6"/>
      <c r="C65" s="8"/>
      <c r="D65" s="9"/>
      <c r="E65" s="2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6"/>
      <c r="C66" s="8"/>
      <c r="D66" s="9"/>
      <c r="E66" s="2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6"/>
      <c r="C67" s="8"/>
      <c r="D67" s="9"/>
      <c r="E67" s="2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6"/>
      <c r="C68" s="8"/>
      <c r="D68" s="9"/>
      <c r="E68" s="2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6"/>
      <c r="C69" s="8"/>
      <c r="D69" s="9"/>
      <c r="E69" s="2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6"/>
      <c r="C70" s="8"/>
      <c r="D70" s="9"/>
      <c r="E70" s="2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6"/>
      <c r="C71" s="8"/>
      <c r="D71" s="9"/>
      <c r="E71" s="2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6"/>
      <c r="C72" s="8"/>
      <c r="D72" s="9"/>
      <c r="E72" s="2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6"/>
      <c r="C73" s="8"/>
      <c r="D73" s="9"/>
      <c r="E73" s="2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6"/>
      <c r="C74" s="8"/>
      <c r="D74" s="9"/>
      <c r="E74" s="2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6"/>
      <c r="C75" s="8"/>
      <c r="D75" s="9"/>
      <c r="E75" s="2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6"/>
      <c r="C76" s="8"/>
      <c r="D76" s="9"/>
      <c r="E76" s="2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6"/>
      <c r="C77" s="8"/>
      <c r="D77" s="9"/>
      <c r="E77" s="2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6"/>
      <c r="C78" s="8"/>
      <c r="D78" s="9"/>
      <c r="E78" s="2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6"/>
      <c r="C79" s="8"/>
      <c r="D79" s="9"/>
      <c r="E79" s="2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6"/>
      <c r="C80" s="8"/>
      <c r="D80" s="9"/>
      <c r="E80" s="2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6"/>
      <c r="C81" s="8"/>
      <c r="D81" s="9"/>
      <c r="E81" s="2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6"/>
      <c r="C82" s="8"/>
      <c r="D82" s="9"/>
      <c r="E82" s="26"/>
      <c r="F82" s="6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6"/>
      <c r="C83" s="8"/>
      <c r="D83" s="9"/>
      <c r="E83" s="26"/>
      <c r="F83" s="6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6"/>
      <c r="C84" s="8"/>
      <c r="D84" s="9"/>
      <c r="E84" s="26"/>
      <c r="F84" s="6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6"/>
      <c r="C85" s="8"/>
      <c r="D85" s="9"/>
      <c r="E85" s="26"/>
      <c r="F85" s="6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6"/>
      <c r="C86" s="8"/>
      <c r="D86" s="9"/>
      <c r="E86" s="26"/>
      <c r="F86" s="6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6"/>
      <c r="C87" s="8"/>
      <c r="D87" s="9"/>
      <c r="E87" s="26"/>
      <c r="F87" s="6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6"/>
      <c r="C88" s="8"/>
      <c r="D88" s="9"/>
      <c r="E88" s="26"/>
      <c r="F88" s="6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6"/>
      <c r="C89" s="8"/>
      <c r="D89" s="9"/>
      <c r="E89" s="26"/>
      <c r="F89" s="6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6"/>
      <c r="C90" s="8"/>
      <c r="D90" s="9"/>
      <c r="E90" s="26"/>
      <c r="F90" s="6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6"/>
      <c r="C91" s="8"/>
      <c r="D91" s="9"/>
      <c r="E91" s="26"/>
      <c r="F91" s="6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6"/>
      <c r="C92" s="8"/>
      <c r="D92" s="9"/>
      <c r="E92" s="26"/>
      <c r="F92" s="6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6"/>
      <c r="C93" s="8"/>
      <c r="D93" s="9"/>
      <c r="E93" s="26"/>
      <c r="F93" s="6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6"/>
      <c r="C94" s="8"/>
      <c r="D94" s="9"/>
      <c r="E94" s="26"/>
      <c r="F94" s="6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6"/>
      <c r="C95" s="8"/>
      <c r="D95" s="9"/>
      <c r="E95" s="26"/>
      <c r="F95" s="6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6"/>
      <c r="C96" s="8"/>
      <c r="D96" s="9"/>
      <c r="E96" s="26"/>
      <c r="F96" s="6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6"/>
      <c r="C97" s="8"/>
      <c r="D97" s="9"/>
      <c r="E97" s="26"/>
      <c r="F97" s="6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6"/>
      <c r="C98" s="8"/>
      <c r="D98" s="9"/>
      <c r="E98" s="26"/>
      <c r="F98" s="6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6"/>
      <c r="C99" s="8"/>
      <c r="D99" s="9"/>
      <c r="E99" s="26"/>
      <c r="F99" s="6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6"/>
      <c r="C100" s="8"/>
      <c r="D100" s="9"/>
      <c r="E100" s="26"/>
      <c r="F100" s="6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6"/>
      <c r="C101" s="8"/>
      <c r="D101" s="9"/>
      <c r="E101" s="26"/>
      <c r="F101" s="6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6"/>
      <c r="C102" s="8"/>
      <c r="D102" s="9"/>
      <c r="E102" s="26"/>
      <c r="F102" s="6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6"/>
      <c r="C103" s="8"/>
      <c r="D103" s="9"/>
      <c r="E103" s="26"/>
      <c r="F103" s="6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6"/>
      <c r="C104" s="8"/>
      <c r="D104" s="9"/>
      <c r="E104" s="26"/>
      <c r="F104" s="6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6"/>
      <c r="C105" s="8"/>
      <c r="D105" s="9"/>
      <c r="E105" s="26"/>
      <c r="F105" s="6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6"/>
      <c r="C106" s="8"/>
      <c r="D106" s="9"/>
      <c r="E106" s="26"/>
      <c r="F106" s="6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6"/>
      <c r="C107" s="8"/>
      <c r="D107" s="9"/>
      <c r="E107" s="26"/>
      <c r="F107" s="6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6"/>
      <c r="C108" s="8"/>
      <c r="D108" s="9"/>
      <c r="E108" s="26"/>
      <c r="F108" s="6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6"/>
      <c r="C109" s="8"/>
      <c r="D109" s="9"/>
      <c r="E109" s="26"/>
      <c r="F109" s="6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6"/>
      <c r="C110" s="8"/>
      <c r="D110" s="9"/>
      <c r="E110" s="26"/>
      <c r="F110" s="6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6"/>
      <c r="C111" s="8"/>
      <c r="D111" s="9"/>
      <c r="E111" s="26"/>
      <c r="F111" s="6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6"/>
      <c r="C112" s="8"/>
      <c r="D112" s="9"/>
      <c r="E112" s="26"/>
      <c r="F112" s="6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6"/>
      <c r="C113" s="8"/>
      <c r="D113" s="9"/>
      <c r="E113" s="26"/>
      <c r="F113" s="6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6"/>
      <c r="C114" s="8"/>
      <c r="D114" s="9"/>
      <c r="E114" s="26"/>
      <c r="F114" s="6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6"/>
      <c r="C115" s="8"/>
      <c r="D115" s="9"/>
      <c r="E115" s="26"/>
      <c r="F115" s="6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6"/>
      <c r="C116" s="8"/>
      <c r="D116" s="9"/>
      <c r="E116" s="26"/>
      <c r="F116" s="6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6"/>
      <c r="C117" s="8"/>
      <c r="D117" s="9"/>
      <c r="E117" s="26"/>
      <c r="F117" s="6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6"/>
      <c r="C118" s="8"/>
      <c r="D118" s="9"/>
      <c r="E118" s="26"/>
      <c r="F118" s="6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6"/>
      <c r="C119" s="8"/>
      <c r="D119" s="9"/>
      <c r="E119" s="26"/>
      <c r="F119" s="6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6"/>
      <c r="C120" s="8"/>
      <c r="D120" s="9"/>
      <c r="E120" s="26"/>
      <c r="F120" s="6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6"/>
      <c r="C121" s="8"/>
      <c r="D121" s="9"/>
      <c r="E121" s="26"/>
      <c r="F121" s="6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6"/>
      <c r="C122" s="8"/>
      <c r="D122" s="9"/>
      <c r="E122" s="26"/>
      <c r="F122" s="6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6"/>
      <c r="C123" s="8"/>
      <c r="D123" s="9"/>
      <c r="E123" s="26"/>
      <c r="F123" s="6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6"/>
      <c r="C124" s="8"/>
      <c r="D124" s="9"/>
      <c r="E124" s="26"/>
      <c r="F124" s="6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6"/>
      <c r="C125" s="8"/>
      <c r="D125" s="9"/>
      <c r="E125" s="26"/>
      <c r="F125" s="6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6"/>
      <c r="C126" s="8"/>
      <c r="D126" s="9"/>
      <c r="E126" s="26"/>
      <c r="F126" s="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6"/>
      <c r="C127" s="8"/>
      <c r="D127" s="9"/>
      <c r="E127" s="26"/>
      <c r="F127" s="6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6"/>
      <c r="C128" s="8"/>
      <c r="D128" s="9"/>
      <c r="E128" s="26"/>
      <c r="F128" s="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6"/>
      <c r="C129" s="8"/>
      <c r="D129" s="9"/>
      <c r="E129" s="26"/>
      <c r="F129" s="6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6"/>
      <c r="C130" s="8"/>
      <c r="D130" s="9"/>
      <c r="E130" s="26"/>
      <c r="F130" s="6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6"/>
      <c r="C131" s="8"/>
      <c r="D131" s="9"/>
      <c r="E131" s="26"/>
      <c r="F131" s="6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6"/>
      <c r="C132" s="8"/>
      <c r="D132" s="9"/>
      <c r="E132" s="26"/>
      <c r="F132" s="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6"/>
      <c r="C133" s="8"/>
      <c r="D133" s="9"/>
      <c r="E133" s="26"/>
      <c r="F133" s="6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6"/>
      <c r="C134" s="8"/>
      <c r="D134" s="9"/>
      <c r="E134" s="26"/>
      <c r="F134" s="6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6"/>
      <c r="C135" s="8"/>
      <c r="D135" s="9"/>
      <c r="E135" s="26"/>
      <c r="F135" s="6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6"/>
      <c r="C136" s="8"/>
      <c r="D136" s="9"/>
      <c r="E136" s="26"/>
      <c r="F136" s="6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6"/>
      <c r="C137" s="8"/>
      <c r="D137" s="9"/>
      <c r="E137" s="26"/>
      <c r="F137" s="6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6"/>
      <c r="C138" s="8"/>
      <c r="D138" s="9"/>
      <c r="E138" s="26"/>
      <c r="F138" s="6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6"/>
      <c r="C139" s="8"/>
      <c r="D139" s="9"/>
      <c r="E139" s="26"/>
      <c r="F139" s="6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6"/>
      <c r="C140" s="8"/>
      <c r="D140" s="9"/>
      <c r="E140" s="26"/>
      <c r="F140" s="6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6"/>
      <c r="C141" s="8"/>
      <c r="D141" s="9"/>
      <c r="E141" s="26"/>
      <c r="F141" s="6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6"/>
      <c r="C142" s="8"/>
      <c r="D142" s="9"/>
      <c r="E142" s="26"/>
      <c r="F142" s="6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6"/>
      <c r="C143" s="8"/>
      <c r="D143" s="9"/>
      <c r="E143" s="26"/>
      <c r="F143" s="6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6"/>
      <c r="C144" s="8"/>
      <c r="D144" s="9"/>
      <c r="E144" s="26"/>
      <c r="F144" s="6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6"/>
      <c r="C145" s="8"/>
      <c r="D145" s="9"/>
      <c r="E145" s="26"/>
      <c r="F145" s="6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6"/>
      <c r="C146" s="8"/>
      <c r="D146" s="9"/>
      <c r="E146" s="26"/>
      <c r="F146" s="6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6"/>
      <c r="C147" s="8"/>
      <c r="D147" s="9"/>
      <c r="E147" s="26"/>
      <c r="F147" s="6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6"/>
      <c r="C148" s="8"/>
      <c r="D148" s="9"/>
      <c r="E148" s="26"/>
      <c r="F148" s="6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6"/>
      <c r="C149" s="8"/>
      <c r="D149" s="9"/>
      <c r="E149" s="26"/>
      <c r="F149" s="6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6"/>
      <c r="C150" s="8"/>
      <c r="D150" s="9"/>
      <c r="E150" s="26"/>
      <c r="F150" s="6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6"/>
      <c r="C151" s="8"/>
      <c r="D151" s="9"/>
      <c r="E151" s="26"/>
      <c r="F151" s="6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6"/>
      <c r="C152" s="8"/>
      <c r="D152" s="9"/>
      <c r="E152" s="26"/>
      <c r="F152" s="6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6"/>
      <c r="C153" s="8"/>
      <c r="D153" s="9"/>
      <c r="E153" s="26"/>
      <c r="F153" s="6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6"/>
      <c r="C154" s="8"/>
      <c r="D154" s="9"/>
      <c r="E154" s="26"/>
      <c r="F154" s="6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6"/>
      <c r="C155" s="8"/>
      <c r="D155" s="9"/>
      <c r="E155" s="26"/>
      <c r="F155" s="6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6"/>
      <c r="C156" s="8"/>
      <c r="D156" s="9"/>
      <c r="E156" s="26"/>
      <c r="F156" s="6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6"/>
      <c r="C157" s="8"/>
      <c r="D157" s="9"/>
      <c r="E157" s="26"/>
      <c r="F157" s="6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6"/>
      <c r="C158" s="8"/>
      <c r="D158" s="9"/>
      <c r="E158" s="26"/>
      <c r="F158" s="6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6"/>
      <c r="C159" s="8"/>
      <c r="D159" s="9"/>
      <c r="E159" s="26"/>
      <c r="F159" s="6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6"/>
      <c r="C160" s="8"/>
      <c r="D160" s="9"/>
      <c r="E160" s="26"/>
      <c r="F160" s="6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6"/>
      <c r="C161" s="8"/>
      <c r="D161" s="9"/>
      <c r="E161" s="26"/>
      <c r="F161" s="6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6"/>
      <c r="C162" s="8"/>
      <c r="D162" s="9"/>
      <c r="E162" s="26"/>
      <c r="F162" s="6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6"/>
      <c r="C163" s="8"/>
      <c r="D163" s="9"/>
      <c r="E163" s="26"/>
      <c r="F163" s="6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6"/>
      <c r="C164" s="8"/>
      <c r="D164" s="9"/>
      <c r="E164" s="26"/>
      <c r="F164" s="6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6"/>
      <c r="C165" s="8"/>
      <c r="D165" s="9"/>
      <c r="E165" s="26"/>
      <c r="F165" s="6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6"/>
      <c r="C166" s="8"/>
      <c r="D166" s="9"/>
      <c r="E166" s="26"/>
      <c r="F166" s="6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6"/>
      <c r="C167" s="8"/>
      <c r="D167" s="9"/>
      <c r="E167" s="26"/>
      <c r="F167" s="6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6"/>
      <c r="C168" s="8"/>
      <c r="D168" s="9"/>
      <c r="E168" s="26"/>
      <c r="F168" s="6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6"/>
      <c r="C169" s="8"/>
      <c r="D169" s="9"/>
      <c r="E169" s="26"/>
      <c r="F169" s="6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6"/>
      <c r="C170" s="8"/>
      <c r="D170" s="9"/>
      <c r="E170" s="26"/>
      <c r="F170" s="6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6"/>
      <c r="C171" s="8"/>
      <c r="D171" s="9"/>
      <c r="E171" s="26"/>
      <c r="F171" s="6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6"/>
      <c r="C172" s="8"/>
      <c r="D172" s="9"/>
      <c r="E172" s="26"/>
      <c r="F172" s="6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6"/>
      <c r="C173" s="8"/>
      <c r="D173" s="9"/>
      <c r="E173" s="26"/>
      <c r="F173" s="6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6"/>
      <c r="C174" s="8"/>
      <c r="D174" s="9"/>
      <c r="E174" s="26"/>
      <c r="F174" s="6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6"/>
      <c r="C175" s="8"/>
      <c r="D175" s="9"/>
      <c r="E175" s="26"/>
      <c r="F175" s="6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6"/>
      <c r="C176" s="8"/>
      <c r="D176" s="9"/>
      <c r="E176" s="26"/>
      <c r="F176" s="6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6"/>
      <c r="C177" s="8"/>
      <c r="D177" s="9"/>
      <c r="E177" s="26"/>
      <c r="F177" s="6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6"/>
      <c r="C178" s="8"/>
      <c r="D178" s="9"/>
      <c r="E178" s="26"/>
      <c r="F178" s="6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6"/>
      <c r="C179" s="8"/>
      <c r="D179" s="9"/>
      <c r="E179" s="26"/>
      <c r="F179" s="6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6"/>
      <c r="C180" s="8"/>
      <c r="D180" s="9"/>
      <c r="E180" s="26"/>
      <c r="F180" s="6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6"/>
      <c r="C181" s="8"/>
      <c r="D181" s="9"/>
      <c r="E181" s="26"/>
      <c r="F181" s="6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6"/>
      <c r="C182" s="8"/>
      <c r="D182" s="9"/>
      <c r="E182" s="26"/>
      <c r="F182" s="6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6"/>
      <c r="C183" s="8"/>
      <c r="D183" s="9"/>
      <c r="E183" s="26"/>
      <c r="F183" s="6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6"/>
      <c r="C184" s="8"/>
      <c r="D184" s="9"/>
      <c r="E184" s="26"/>
      <c r="F184" s="6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6"/>
      <c r="C185" s="8"/>
      <c r="D185" s="9"/>
      <c r="E185" s="26"/>
      <c r="F185" s="6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6"/>
      <c r="C186" s="8"/>
      <c r="D186" s="9"/>
      <c r="E186" s="26"/>
      <c r="F186" s="6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6"/>
      <c r="C187" s="8"/>
      <c r="D187" s="9"/>
      <c r="E187" s="26"/>
      <c r="F187" s="6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6"/>
      <c r="C188" s="8"/>
      <c r="D188" s="9"/>
      <c r="E188" s="26"/>
      <c r="F188" s="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6"/>
      <c r="C189" s="8"/>
      <c r="D189" s="9"/>
      <c r="E189" s="26"/>
      <c r="F189" s="6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6"/>
      <c r="C190" s="8"/>
      <c r="D190" s="9"/>
      <c r="E190" s="26"/>
      <c r="F190" s="6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6"/>
      <c r="C191" s="8"/>
      <c r="D191" s="9"/>
      <c r="E191" s="26"/>
      <c r="F191" s="6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6"/>
      <c r="C192" s="8"/>
      <c r="D192" s="9"/>
      <c r="E192" s="26"/>
      <c r="F192" s="6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6"/>
      <c r="C193" s="8"/>
      <c r="D193" s="9"/>
      <c r="E193" s="26"/>
      <c r="F193" s="6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6"/>
      <c r="C194" s="8"/>
      <c r="D194" s="9"/>
      <c r="E194" s="26"/>
      <c r="F194" s="6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6"/>
      <c r="C195" s="8"/>
      <c r="D195" s="9"/>
      <c r="E195" s="26"/>
      <c r="F195" s="6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6"/>
      <c r="C196" s="8"/>
      <c r="D196" s="9"/>
      <c r="E196" s="26"/>
      <c r="F196" s="6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6"/>
      <c r="C197" s="8"/>
      <c r="D197" s="9"/>
      <c r="E197" s="26"/>
      <c r="F197" s="6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6"/>
      <c r="C198" s="8"/>
      <c r="D198" s="9"/>
      <c r="E198" s="26"/>
      <c r="F198" s="6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6"/>
      <c r="C199" s="8"/>
      <c r="D199" s="9"/>
      <c r="E199" s="26"/>
      <c r="F199" s="6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6"/>
      <c r="C200" s="8"/>
      <c r="D200" s="9"/>
      <c r="E200" s="26"/>
      <c r="F200" s="6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6"/>
      <c r="C201" s="8"/>
      <c r="D201" s="9"/>
      <c r="E201" s="26"/>
      <c r="F201" s="6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6"/>
      <c r="C202" s="8"/>
      <c r="D202" s="9"/>
      <c r="E202" s="26"/>
      <c r="F202" s="6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6"/>
      <c r="C203" s="8"/>
      <c r="D203" s="9"/>
      <c r="E203" s="26"/>
      <c r="F203" s="6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6"/>
      <c r="C204" s="8"/>
      <c r="D204" s="9"/>
      <c r="E204" s="26"/>
      <c r="F204" s="6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6"/>
      <c r="C205" s="8"/>
      <c r="D205" s="9"/>
      <c r="E205" s="26"/>
      <c r="F205" s="6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6"/>
      <c r="C206" s="8"/>
      <c r="D206" s="9"/>
      <c r="E206" s="26"/>
      <c r="F206" s="6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6"/>
      <c r="C207" s="8"/>
      <c r="D207" s="9"/>
      <c r="E207" s="26"/>
      <c r="F207" s="6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6"/>
      <c r="C208" s="8"/>
      <c r="D208" s="9"/>
      <c r="E208" s="26"/>
      <c r="F208" s="6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6"/>
      <c r="C209" s="8"/>
      <c r="D209" s="9"/>
      <c r="E209" s="26"/>
      <c r="F209" s="6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6"/>
      <c r="C210" s="8"/>
      <c r="D210" s="9"/>
      <c r="E210" s="26"/>
      <c r="F210" s="6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6"/>
      <c r="C211" s="8"/>
      <c r="D211" s="9"/>
      <c r="E211" s="26"/>
      <c r="F211" s="6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6"/>
      <c r="C212" s="8"/>
      <c r="D212" s="9"/>
      <c r="E212" s="26"/>
      <c r="F212" s="6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6"/>
      <c r="C213" s="8"/>
      <c r="D213" s="9"/>
      <c r="E213" s="26"/>
      <c r="F213" s="6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6"/>
      <c r="C214" s="8"/>
      <c r="D214" s="9"/>
      <c r="E214" s="26"/>
      <c r="F214" s="6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6"/>
      <c r="C215" s="8"/>
      <c r="D215" s="9"/>
      <c r="E215" s="26"/>
      <c r="F215" s="6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6"/>
      <c r="C216" s="8"/>
      <c r="D216" s="9"/>
      <c r="E216" s="26"/>
      <c r="F216" s="6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6"/>
      <c r="C217" s="8"/>
      <c r="D217" s="9"/>
      <c r="E217" s="26"/>
      <c r="F217" s="6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6"/>
      <c r="C218" s="8"/>
      <c r="D218" s="9"/>
      <c r="E218" s="26"/>
      <c r="F218" s="6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6"/>
      <c r="C219" s="8"/>
      <c r="D219" s="9"/>
      <c r="E219" s="26"/>
      <c r="F219" s="6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6"/>
      <c r="C220" s="8"/>
      <c r="D220" s="9"/>
      <c r="E220" s="26"/>
      <c r="F220" s="6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6"/>
      <c r="C221" s="8"/>
      <c r="D221" s="9"/>
      <c r="E221" s="26"/>
      <c r="F221" s="6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6"/>
      <c r="C222" s="8"/>
      <c r="D222" s="9"/>
      <c r="E222" s="26"/>
      <c r="F222" s="6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6"/>
      <c r="C223" s="8"/>
      <c r="D223" s="9"/>
      <c r="E223" s="26"/>
      <c r="F223" s="6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4">
    <mergeCell ref="A2:F2"/>
    <mergeCell ref="A3:F3"/>
    <mergeCell ref="A4:F4"/>
    <mergeCell ref="B20:C20"/>
  </mergeCells>
  <pageMargins left="0.5" right="0.19685039370078741" top="0.77" bottom="0.43307086614173229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9"/>
  <sheetViews>
    <sheetView tabSelected="1" topLeftCell="A7" workbookViewId="0">
      <selection activeCell="E7" sqref="E7"/>
    </sheetView>
  </sheetViews>
  <sheetFormatPr defaultColWidth="11.25" defaultRowHeight="15" customHeight="1"/>
  <cols>
    <col min="1" max="1" width="5.125" customWidth="1"/>
    <col min="2" max="2" width="17.375" customWidth="1"/>
    <col min="3" max="3" width="16.25" customWidth="1"/>
    <col min="4" max="4" width="14.5" customWidth="1"/>
    <col min="5" max="5" width="16.375" customWidth="1"/>
    <col min="6" max="6" width="19.625" customWidth="1"/>
    <col min="7" max="7" width="8.25" customWidth="1"/>
    <col min="8" max="8" width="19.625" style="183" customWidth="1"/>
    <col min="9" max="9" width="8.5" customWidth="1"/>
    <col min="10" max="10" width="13" customWidth="1"/>
    <col min="11" max="11" width="10.5" customWidth="1"/>
    <col min="12" max="12" width="8.5" customWidth="1"/>
    <col min="13" max="14" width="9.875" customWidth="1"/>
    <col min="15" max="26" width="8.5" customWidth="1"/>
  </cols>
  <sheetData>
    <row r="1" spans="1:26" s="91" customFormat="1" ht="10.5" customHeight="1">
      <c r="H1" s="183"/>
    </row>
    <row r="2" spans="1:26" ht="15.75" customHeight="1">
      <c r="A2" s="242" t="s">
        <v>439</v>
      </c>
      <c r="B2" s="232"/>
      <c r="C2" s="232"/>
      <c r="D2" s="232"/>
      <c r="E2" s="232"/>
      <c r="F2" s="232"/>
      <c r="H2"/>
    </row>
    <row r="3" spans="1:26" ht="43.5" customHeight="1">
      <c r="A3" s="246" t="s">
        <v>427</v>
      </c>
      <c r="B3" s="232"/>
      <c r="C3" s="232"/>
      <c r="D3" s="232"/>
      <c r="E3" s="232"/>
      <c r="F3" s="232"/>
      <c r="H3"/>
    </row>
    <row r="4" spans="1:26" ht="20.25" customHeight="1">
      <c r="A4" s="233" t="s">
        <v>0</v>
      </c>
      <c r="B4" s="232"/>
      <c r="C4" s="232"/>
      <c r="D4" s="232"/>
      <c r="E4" s="232"/>
      <c r="F4" s="232"/>
      <c r="H4"/>
    </row>
    <row r="5" spans="1:26" ht="15.75" customHeight="1">
      <c r="A5" s="6"/>
      <c r="B5" s="6"/>
      <c r="D5" s="9"/>
      <c r="E5" s="10"/>
      <c r="F5" s="6"/>
      <c r="H5" s="6"/>
    </row>
    <row r="6" spans="1:26" ht="67.5" customHeight="1">
      <c r="A6" s="11" t="s">
        <v>26</v>
      </c>
      <c r="B6" s="12" t="s">
        <v>32</v>
      </c>
      <c r="C6" s="12" t="s">
        <v>40</v>
      </c>
      <c r="D6" s="13" t="s">
        <v>41</v>
      </c>
      <c r="E6" s="13" t="s">
        <v>42</v>
      </c>
      <c r="F6" s="12" t="s">
        <v>43</v>
      </c>
      <c r="H6" s="12" t="s">
        <v>43</v>
      </c>
    </row>
    <row r="7" spans="1:26" ht="24.75" customHeight="1">
      <c r="A7" s="19" t="s">
        <v>6</v>
      </c>
      <c r="B7" s="204" t="s">
        <v>44</v>
      </c>
      <c r="C7" s="209"/>
      <c r="D7" s="210">
        <f t="shared" ref="D7:F7" si="0">+SUM(D8:D18)</f>
        <v>19.900000000000002</v>
      </c>
      <c r="E7" s="211">
        <f t="shared" si="0"/>
        <v>14.395</v>
      </c>
      <c r="F7" s="21">
        <f t="shared" si="0"/>
        <v>18</v>
      </c>
      <c r="G7" s="15"/>
      <c r="H7" s="28">
        <f t="shared" ref="H7" si="1">+SUM(H8:H18)</f>
        <v>17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.75" customHeight="1">
      <c r="A8" s="201">
        <v>1</v>
      </c>
      <c r="B8" s="201"/>
      <c r="C8" s="206" t="s">
        <v>298</v>
      </c>
      <c r="D8" s="207">
        <v>2.5</v>
      </c>
      <c r="E8" s="208">
        <v>1.5</v>
      </c>
      <c r="F8" s="201">
        <f>+IF((D8+E8)&lt;3,1,IF((D8+E8)&lt;6,2,IF((D8+E8)&lt;9,3,IF((D8+E8)&lt;12,4,IF((D8+E8)&lt;15,5,0)))))</f>
        <v>2</v>
      </c>
      <c r="H8" s="29">
        <f>+IF((D8+E8)&lt;=3,1,IF((D8+E8)&lt;=6,2,IF((D8+E8)&lt;=9,3,IF((D8+E8)&lt;=12,4,0))))</f>
        <v>2</v>
      </c>
    </row>
    <row r="9" spans="1:26" ht="24.75" customHeight="1">
      <c r="A9" s="29">
        <v>2</v>
      </c>
      <c r="B9" s="29"/>
      <c r="C9" s="92" t="s">
        <v>66</v>
      </c>
      <c r="D9" s="93">
        <f>2.2+1.6</f>
        <v>3.8000000000000003</v>
      </c>
      <c r="E9" s="94">
        <v>0.8</v>
      </c>
      <c r="F9" s="29">
        <f t="shared" ref="F9:F72" si="2">+IF((D9+E9)&lt;3,1,IF((D9+E9)&lt;6,2,IF((D9+E9)&lt;9,3,IF((D9+E9)&lt;12,4,IF((D9+E9)&lt;15,5,0)))))</f>
        <v>2</v>
      </c>
      <c r="H9" s="29">
        <f t="shared" ref="H9:H53" si="3">+IF((D9+E9)&lt;=3,1,IF((D9+E9)&lt;=6,2,IF((D9+E9)&lt;=9,3,IF((D9+E9)&lt;=12,4,0))))</f>
        <v>2</v>
      </c>
    </row>
    <row r="10" spans="1:26" ht="24.75" customHeight="1">
      <c r="A10" s="29">
        <v>3</v>
      </c>
      <c r="B10" s="29"/>
      <c r="C10" s="92" t="s">
        <v>299</v>
      </c>
      <c r="D10" s="93">
        <f>3.2+2</f>
        <v>5.2</v>
      </c>
      <c r="E10" s="94"/>
      <c r="F10" s="29">
        <f t="shared" si="2"/>
        <v>2</v>
      </c>
      <c r="H10" s="29">
        <f t="shared" si="3"/>
        <v>2</v>
      </c>
    </row>
    <row r="11" spans="1:26" ht="24.75" customHeight="1">
      <c r="A11" s="29">
        <v>4</v>
      </c>
      <c r="B11" s="29"/>
      <c r="C11" s="92" t="s">
        <v>300</v>
      </c>
      <c r="D11" s="93">
        <v>4.0999999999999996</v>
      </c>
      <c r="E11" s="94"/>
      <c r="F11" s="29">
        <f t="shared" si="2"/>
        <v>2</v>
      </c>
      <c r="G11" s="15"/>
      <c r="H11" s="29">
        <f t="shared" si="3"/>
        <v>2</v>
      </c>
      <c r="I11" s="15"/>
      <c r="J11" s="15"/>
      <c r="K11" s="15"/>
      <c r="L11" s="15"/>
      <c r="M11" s="15"/>
      <c r="N11" s="15"/>
    </row>
    <row r="12" spans="1:26" ht="24.75" customHeight="1">
      <c r="A12" s="29">
        <v>5</v>
      </c>
      <c r="B12" s="29"/>
      <c r="C12" s="92" t="s">
        <v>12</v>
      </c>
      <c r="D12" s="93">
        <v>3</v>
      </c>
      <c r="E12" s="94"/>
      <c r="F12" s="29">
        <f t="shared" si="2"/>
        <v>2</v>
      </c>
      <c r="H12" s="29">
        <f t="shared" si="3"/>
        <v>1</v>
      </c>
    </row>
    <row r="13" spans="1:26" ht="24.75" customHeight="1">
      <c r="A13" s="29">
        <v>6</v>
      </c>
      <c r="B13" s="29"/>
      <c r="C13" s="92" t="s">
        <v>301</v>
      </c>
      <c r="D13" s="93">
        <v>0.8</v>
      </c>
      <c r="E13" s="94">
        <v>2.726</v>
      </c>
      <c r="F13" s="29">
        <f t="shared" si="2"/>
        <v>2</v>
      </c>
      <c r="H13" s="29">
        <f t="shared" si="3"/>
        <v>2</v>
      </c>
    </row>
    <row r="14" spans="1:26" ht="24.75" customHeight="1">
      <c r="A14" s="29">
        <v>7</v>
      </c>
      <c r="B14" s="29"/>
      <c r="C14" s="92" t="s">
        <v>302</v>
      </c>
      <c r="D14" s="93">
        <v>0.5</v>
      </c>
      <c r="E14" s="94"/>
      <c r="F14" s="29">
        <f t="shared" si="2"/>
        <v>1</v>
      </c>
      <c r="H14" s="29">
        <f t="shared" si="3"/>
        <v>1</v>
      </c>
    </row>
    <row r="15" spans="1:26" ht="24.75" customHeight="1">
      <c r="A15" s="29">
        <v>8</v>
      </c>
      <c r="B15" s="29"/>
      <c r="C15" s="92" t="s">
        <v>303</v>
      </c>
      <c r="D15" s="94"/>
      <c r="E15" s="94">
        <v>1.909</v>
      </c>
      <c r="F15" s="29">
        <f t="shared" si="2"/>
        <v>1</v>
      </c>
      <c r="H15" s="29">
        <f t="shared" si="3"/>
        <v>1</v>
      </c>
    </row>
    <row r="16" spans="1:26" ht="24.75" customHeight="1">
      <c r="A16" s="29">
        <v>9</v>
      </c>
      <c r="B16" s="29"/>
      <c r="C16" s="92" t="s">
        <v>304</v>
      </c>
      <c r="D16" s="94"/>
      <c r="E16" s="94">
        <v>1.206</v>
      </c>
      <c r="F16" s="29">
        <f t="shared" si="2"/>
        <v>1</v>
      </c>
      <c r="H16" s="29">
        <f t="shared" si="3"/>
        <v>1</v>
      </c>
    </row>
    <row r="17" spans="1:26" ht="24.75" customHeight="1">
      <c r="A17" s="29">
        <v>10</v>
      </c>
      <c r="B17" s="29"/>
      <c r="C17" s="92" t="s">
        <v>305</v>
      </c>
      <c r="D17" s="94"/>
      <c r="E17" s="94">
        <v>2.218</v>
      </c>
      <c r="F17" s="29">
        <f t="shared" si="2"/>
        <v>1</v>
      </c>
      <c r="H17" s="29">
        <f t="shared" si="3"/>
        <v>1</v>
      </c>
    </row>
    <row r="18" spans="1:26" ht="24.75" customHeight="1">
      <c r="A18" s="29">
        <v>11</v>
      </c>
      <c r="B18" s="32"/>
      <c r="C18" s="95" t="s">
        <v>306</v>
      </c>
      <c r="D18" s="96"/>
      <c r="E18" s="96">
        <v>4.0359999999999996</v>
      </c>
      <c r="F18" s="29">
        <f t="shared" si="2"/>
        <v>2</v>
      </c>
      <c r="H18" s="29">
        <f t="shared" si="3"/>
        <v>2</v>
      </c>
    </row>
    <row r="19" spans="1:26" ht="24.75" customHeight="1">
      <c r="A19" s="35" t="s">
        <v>11</v>
      </c>
      <c r="B19" s="36" t="s">
        <v>20</v>
      </c>
      <c r="C19" s="37"/>
      <c r="D19" s="38">
        <f t="shared" ref="D19:F19" si="4">+SUM(D20:D21)</f>
        <v>3.6</v>
      </c>
      <c r="E19" s="39">
        <f t="shared" si="4"/>
        <v>4.3529999999999998</v>
      </c>
      <c r="F19" s="21">
        <f t="shared" si="4"/>
        <v>4</v>
      </c>
      <c r="H19" s="40">
        <f t="shared" ref="H19" si="5">+SUM(H20:H21)</f>
        <v>4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.75" customHeight="1">
      <c r="A20" s="41">
        <v>1</v>
      </c>
      <c r="B20" s="41"/>
      <c r="C20" s="42" t="s">
        <v>307</v>
      </c>
      <c r="D20" s="43">
        <v>3.6</v>
      </c>
      <c r="E20" s="44"/>
      <c r="F20" s="201">
        <f t="shared" si="2"/>
        <v>2</v>
      </c>
      <c r="G20" s="8"/>
      <c r="H20" s="29">
        <f t="shared" si="3"/>
        <v>2</v>
      </c>
      <c r="I20" s="8"/>
      <c r="J20" s="8"/>
      <c r="K20" s="8"/>
      <c r="L20" s="8"/>
      <c r="M20" s="8"/>
      <c r="N20" s="8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.75" customHeight="1">
      <c r="A21" s="45">
        <v>2</v>
      </c>
      <c r="B21" s="45"/>
      <c r="C21" s="46" t="s">
        <v>308</v>
      </c>
      <c r="D21" s="47"/>
      <c r="E21" s="48">
        <v>4.3529999999999998</v>
      </c>
      <c r="F21" s="29">
        <f t="shared" si="2"/>
        <v>2</v>
      </c>
      <c r="H21" s="29">
        <f t="shared" si="3"/>
        <v>2</v>
      </c>
    </row>
    <row r="22" spans="1:26" ht="24.75" customHeight="1">
      <c r="A22" s="19" t="s">
        <v>28</v>
      </c>
      <c r="B22" s="204" t="s">
        <v>67</v>
      </c>
      <c r="C22" s="205"/>
      <c r="D22" s="20">
        <f t="shared" ref="D22:F22" si="6">+SUM(D23:D35)</f>
        <v>12.2</v>
      </c>
      <c r="E22" s="20">
        <f t="shared" si="6"/>
        <v>16.907999999999998</v>
      </c>
      <c r="F22" s="21">
        <f t="shared" si="6"/>
        <v>17</v>
      </c>
      <c r="H22" s="28">
        <f t="shared" ref="H22" si="7">+SUM(H23:H35)</f>
        <v>16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.75" customHeight="1">
      <c r="A23" s="201">
        <v>1</v>
      </c>
      <c r="B23" s="201"/>
      <c r="C23" s="202" t="s">
        <v>309</v>
      </c>
      <c r="D23" s="203">
        <v>3</v>
      </c>
      <c r="E23" s="203"/>
      <c r="F23" s="201">
        <f t="shared" si="2"/>
        <v>2</v>
      </c>
      <c r="H23" s="29">
        <f t="shared" si="3"/>
        <v>1</v>
      </c>
      <c r="J23" s="49">
        <f>10179.2-4200</f>
        <v>5979.2000000000007</v>
      </c>
    </row>
    <row r="24" spans="1:26" ht="24.75" customHeight="1">
      <c r="A24" s="29">
        <v>2</v>
      </c>
      <c r="B24" s="29"/>
      <c r="C24" s="30" t="s">
        <v>310</v>
      </c>
      <c r="D24" s="31">
        <f>0.707+1.88+4.66</f>
        <v>7.2469999999999999</v>
      </c>
      <c r="E24" s="31">
        <f>1.965+0.42+0.42</f>
        <v>2.8050000000000002</v>
      </c>
      <c r="F24" s="29">
        <f t="shared" si="2"/>
        <v>4</v>
      </c>
      <c r="H24" s="29">
        <f t="shared" si="3"/>
        <v>4</v>
      </c>
    </row>
    <row r="25" spans="1:26" ht="24.75" customHeight="1">
      <c r="A25" s="29">
        <v>3</v>
      </c>
      <c r="B25" s="29"/>
      <c r="C25" s="30" t="s">
        <v>311</v>
      </c>
      <c r="D25" s="31">
        <v>1.9530000000000001</v>
      </c>
      <c r="E25" s="31">
        <v>0.33300000000000002</v>
      </c>
      <c r="F25" s="29">
        <f t="shared" si="2"/>
        <v>1</v>
      </c>
      <c r="H25" s="29">
        <f t="shared" si="3"/>
        <v>1</v>
      </c>
    </row>
    <row r="26" spans="1:26" ht="24.75" customHeight="1">
      <c r="A26" s="29">
        <v>4</v>
      </c>
      <c r="B26" s="29"/>
      <c r="C26" s="30" t="s">
        <v>312</v>
      </c>
      <c r="D26" s="31"/>
      <c r="E26" s="31">
        <v>2.2210000000000001</v>
      </c>
      <c r="F26" s="29">
        <f t="shared" si="2"/>
        <v>1</v>
      </c>
      <c r="H26" s="29">
        <f t="shared" si="3"/>
        <v>1</v>
      </c>
    </row>
    <row r="27" spans="1:26" ht="24.75" customHeight="1">
      <c r="A27" s="29">
        <v>5</v>
      </c>
      <c r="B27" s="29"/>
      <c r="C27" s="30" t="s">
        <v>313</v>
      </c>
      <c r="D27" s="31"/>
      <c r="E27" s="31">
        <v>1.6839999999999999</v>
      </c>
      <c r="F27" s="29">
        <f t="shared" si="2"/>
        <v>1</v>
      </c>
      <c r="H27" s="29">
        <f t="shared" si="3"/>
        <v>1</v>
      </c>
    </row>
    <row r="28" spans="1:26" ht="24.75" customHeight="1">
      <c r="A28" s="29">
        <v>6</v>
      </c>
      <c r="B28" s="29"/>
      <c r="C28" s="30" t="s">
        <v>314</v>
      </c>
      <c r="D28" s="31"/>
      <c r="E28" s="31">
        <v>1.2130000000000001</v>
      </c>
      <c r="F28" s="29">
        <f t="shared" si="2"/>
        <v>1</v>
      </c>
      <c r="H28" s="29">
        <f t="shared" si="3"/>
        <v>1</v>
      </c>
    </row>
    <row r="29" spans="1:26" ht="24.75" customHeight="1">
      <c r="A29" s="29">
        <v>7</v>
      </c>
      <c r="B29" s="29"/>
      <c r="C29" s="30" t="s">
        <v>315</v>
      </c>
      <c r="D29" s="31"/>
      <c r="E29" s="31">
        <v>0.98699999999999999</v>
      </c>
      <c r="F29" s="29">
        <f t="shared" si="2"/>
        <v>1</v>
      </c>
      <c r="H29" s="29">
        <f t="shared" si="3"/>
        <v>1</v>
      </c>
      <c r="J29" s="49">
        <f>40470-40540</f>
        <v>-70</v>
      </c>
    </row>
    <row r="30" spans="1:26" ht="24.75" customHeight="1">
      <c r="A30" s="29">
        <v>8</v>
      </c>
      <c r="B30" s="29"/>
      <c r="C30" s="30" t="s">
        <v>147</v>
      </c>
      <c r="D30" s="31"/>
      <c r="E30" s="31">
        <v>1.036</v>
      </c>
      <c r="F30" s="29">
        <f t="shared" si="2"/>
        <v>1</v>
      </c>
      <c r="H30" s="29">
        <f t="shared" si="3"/>
        <v>1</v>
      </c>
    </row>
    <row r="31" spans="1:26" ht="24.75" customHeight="1">
      <c r="A31" s="29">
        <v>9</v>
      </c>
      <c r="B31" s="29"/>
      <c r="C31" s="30" t="s">
        <v>316</v>
      </c>
      <c r="D31" s="31"/>
      <c r="E31" s="31">
        <v>2.3140000000000001</v>
      </c>
      <c r="F31" s="29">
        <f t="shared" si="2"/>
        <v>1</v>
      </c>
      <c r="H31" s="29">
        <f t="shared" si="3"/>
        <v>1</v>
      </c>
    </row>
    <row r="32" spans="1:26" ht="24.75" customHeight="1">
      <c r="A32" s="50">
        <v>10</v>
      </c>
      <c r="B32" s="50"/>
      <c r="C32" s="51" t="s">
        <v>317</v>
      </c>
      <c r="D32" s="52"/>
      <c r="E32" s="52">
        <v>1.6659999999999999</v>
      </c>
      <c r="F32" s="50">
        <f t="shared" si="2"/>
        <v>1</v>
      </c>
      <c r="H32" s="29">
        <f t="shared" si="3"/>
        <v>1</v>
      </c>
    </row>
    <row r="33" spans="1:26" ht="24.75" customHeight="1">
      <c r="A33" s="41">
        <v>11</v>
      </c>
      <c r="B33" s="41"/>
      <c r="C33" s="42" t="s">
        <v>318</v>
      </c>
      <c r="D33" s="44"/>
      <c r="E33" s="44">
        <v>1.4490000000000001</v>
      </c>
      <c r="F33" s="41">
        <f t="shared" si="2"/>
        <v>1</v>
      </c>
      <c r="H33" s="29">
        <f t="shared" si="3"/>
        <v>1</v>
      </c>
    </row>
    <row r="34" spans="1:26" ht="24.75" customHeight="1">
      <c r="A34" s="29">
        <v>12</v>
      </c>
      <c r="B34" s="32"/>
      <c r="C34" s="33" t="s">
        <v>319</v>
      </c>
      <c r="D34" s="34"/>
      <c r="E34" s="34">
        <f>0.5+0.5</f>
        <v>1</v>
      </c>
      <c r="F34" s="29">
        <f t="shared" si="2"/>
        <v>1</v>
      </c>
      <c r="G34" s="15"/>
      <c r="H34" s="29">
        <f t="shared" si="3"/>
        <v>1</v>
      </c>
      <c r="I34" s="15"/>
      <c r="J34" s="15"/>
      <c r="K34" s="15"/>
      <c r="L34" s="15"/>
      <c r="M34" s="15"/>
      <c r="N34" s="15"/>
    </row>
    <row r="35" spans="1:26" ht="24.75" customHeight="1">
      <c r="A35" s="29">
        <v>13</v>
      </c>
      <c r="B35" s="50"/>
      <c r="C35" s="51" t="s">
        <v>320</v>
      </c>
      <c r="D35" s="52"/>
      <c r="E35" s="52">
        <v>0.2</v>
      </c>
      <c r="F35" s="29">
        <f t="shared" si="2"/>
        <v>1</v>
      </c>
      <c r="G35" s="15"/>
      <c r="H35" s="29">
        <f t="shared" si="3"/>
        <v>1</v>
      </c>
      <c r="I35" s="15"/>
      <c r="J35" s="15"/>
      <c r="K35" s="15"/>
      <c r="L35" s="15"/>
      <c r="M35" s="15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.75" customHeight="1">
      <c r="A36" s="19" t="s">
        <v>19</v>
      </c>
      <c r="B36" s="205" t="s">
        <v>61</v>
      </c>
      <c r="C36" s="205"/>
      <c r="D36" s="213">
        <f t="shared" ref="D36:F36" si="8">+SUM(D37:D41)</f>
        <v>0.3</v>
      </c>
      <c r="E36" s="20">
        <f t="shared" si="8"/>
        <v>6.5179999999999998</v>
      </c>
      <c r="F36" s="21">
        <f t="shared" si="8"/>
        <v>5</v>
      </c>
      <c r="H36" s="28">
        <f t="shared" ref="H36" si="9">+SUM(H37:H41)</f>
        <v>5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4.75" customHeight="1">
      <c r="A37" s="201">
        <v>1</v>
      </c>
      <c r="B37" s="201"/>
      <c r="C37" s="202" t="s">
        <v>321</v>
      </c>
      <c r="D37" s="212">
        <v>0.3</v>
      </c>
      <c r="E37" s="203">
        <v>1.7190000000000001</v>
      </c>
      <c r="F37" s="201">
        <f t="shared" si="2"/>
        <v>1</v>
      </c>
      <c r="H37" s="29">
        <f t="shared" si="3"/>
        <v>1</v>
      </c>
    </row>
    <row r="38" spans="1:26" ht="24.75" customHeight="1">
      <c r="A38" s="29">
        <v>2</v>
      </c>
      <c r="B38" s="29"/>
      <c r="C38" s="30" t="s">
        <v>322</v>
      </c>
      <c r="D38" s="31"/>
      <c r="E38" s="31">
        <v>1.6419999999999999</v>
      </c>
      <c r="F38" s="29">
        <f t="shared" si="2"/>
        <v>1</v>
      </c>
      <c r="H38" s="29">
        <f t="shared" si="3"/>
        <v>1</v>
      </c>
    </row>
    <row r="39" spans="1:26" ht="24.75" customHeight="1">
      <c r="A39" s="29">
        <v>3</v>
      </c>
      <c r="B39" s="29"/>
      <c r="C39" s="30" t="s">
        <v>323</v>
      </c>
      <c r="D39" s="31"/>
      <c r="E39" s="31">
        <v>0.442</v>
      </c>
      <c r="F39" s="29">
        <f t="shared" si="2"/>
        <v>1</v>
      </c>
      <c r="H39" s="29">
        <f t="shared" si="3"/>
        <v>1</v>
      </c>
    </row>
    <row r="40" spans="1:26" ht="24.75" customHeight="1">
      <c r="A40" s="29">
        <v>4</v>
      </c>
      <c r="B40" s="29"/>
      <c r="C40" s="30" t="s">
        <v>324</v>
      </c>
      <c r="D40" s="31"/>
      <c r="E40" s="31">
        <v>0.90600000000000003</v>
      </c>
      <c r="F40" s="29">
        <f t="shared" si="2"/>
        <v>1</v>
      </c>
      <c r="H40" s="29">
        <f t="shared" si="3"/>
        <v>1</v>
      </c>
    </row>
    <row r="41" spans="1:26" ht="24.75" customHeight="1">
      <c r="A41" s="50">
        <v>5</v>
      </c>
      <c r="B41" s="50"/>
      <c r="C41" s="51" t="s">
        <v>191</v>
      </c>
      <c r="D41" s="52"/>
      <c r="E41" s="52">
        <v>1.8089999999999999</v>
      </c>
      <c r="F41" s="32">
        <f t="shared" si="2"/>
        <v>1</v>
      </c>
      <c r="H41" s="29">
        <f t="shared" si="3"/>
        <v>1</v>
      </c>
    </row>
    <row r="42" spans="1:26" ht="24.75" customHeight="1">
      <c r="A42" s="214" t="s">
        <v>15</v>
      </c>
      <c r="B42" s="215" t="s">
        <v>70</v>
      </c>
      <c r="C42" s="216"/>
      <c r="D42" s="217">
        <f t="shared" ref="D42:F42" si="10">+SUM(D43:D51)</f>
        <v>35.576000000000001</v>
      </c>
      <c r="E42" s="218">
        <f t="shared" si="10"/>
        <v>1.1850000000000001</v>
      </c>
      <c r="F42" s="21">
        <f t="shared" si="10"/>
        <v>16</v>
      </c>
      <c r="H42" s="53">
        <f t="shared" ref="H42" si="11">+SUM(H43:H51)</f>
        <v>16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4.75" customHeight="1">
      <c r="A43" s="201">
        <v>1</v>
      </c>
      <c r="B43" s="201"/>
      <c r="C43" s="202" t="s">
        <v>325</v>
      </c>
      <c r="D43" s="203">
        <v>3.5950000000000002</v>
      </c>
      <c r="E43" s="203"/>
      <c r="F43" s="201">
        <f t="shared" si="2"/>
        <v>2</v>
      </c>
      <c r="H43" s="29">
        <f t="shared" si="3"/>
        <v>2</v>
      </c>
    </row>
    <row r="44" spans="1:26" ht="24.75" customHeight="1">
      <c r="A44" s="29">
        <v>2</v>
      </c>
      <c r="B44" s="29"/>
      <c r="C44" s="30" t="s">
        <v>326</v>
      </c>
      <c r="D44" s="31">
        <v>0.99399999999999999</v>
      </c>
      <c r="E44" s="31">
        <v>0.86</v>
      </c>
      <c r="F44" s="29">
        <f t="shared" si="2"/>
        <v>1</v>
      </c>
      <c r="H44" s="29">
        <f t="shared" si="3"/>
        <v>1</v>
      </c>
    </row>
    <row r="45" spans="1:26" ht="24.75" customHeight="1">
      <c r="A45" s="29">
        <v>3</v>
      </c>
      <c r="B45" s="29"/>
      <c r="C45" s="30" t="s">
        <v>327</v>
      </c>
      <c r="D45" s="31">
        <f>1.897+0.65</f>
        <v>2.5470000000000002</v>
      </c>
      <c r="E45" s="31"/>
      <c r="F45" s="29">
        <f t="shared" si="2"/>
        <v>1</v>
      </c>
      <c r="G45" s="15"/>
      <c r="H45" s="29">
        <f t="shared" si="3"/>
        <v>1</v>
      </c>
      <c r="I45" s="15"/>
      <c r="J45" s="15"/>
      <c r="K45" s="15"/>
      <c r="L45" s="15"/>
      <c r="M45" s="15"/>
      <c r="N45" s="15"/>
    </row>
    <row r="46" spans="1:26" ht="24.75" customHeight="1">
      <c r="A46" s="29">
        <v>4</v>
      </c>
      <c r="B46" s="29"/>
      <c r="C46" s="30" t="s">
        <v>328</v>
      </c>
      <c r="D46" s="31">
        <v>1.83</v>
      </c>
      <c r="E46" s="31">
        <v>0.32500000000000001</v>
      </c>
      <c r="F46" s="29">
        <f t="shared" si="2"/>
        <v>1</v>
      </c>
      <c r="H46" s="29">
        <f t="shared" si="3"/>
        <v>1</v>
      </c>
    </row>
    <row r="47" spans="1:26" ht="24.75" customHeight="1">
      <c r="A47" s="29">
        <v>5</v>
      </c>
      <c r="B47" s="29"/>
      <c r="C47" s="30" t="s">
        <v>329</v>
      </c>
      <c r="D47" s="31">
        <v>2.6970000000000001</v>
      </c>
      <c r="E47" s="31"/>
      <c r="F47" s="29">
        <f t="shared" si="2"/>
        <v>1</v>
      </c>
      <c r="H47" s="29">
        <f t="shared" si="3"/>
        <v>1</v>
      </c>
    </row>
    <row r="48" spans="1:26" ht="24.75" customHeight="1">
      <c r="A48" s="29">
        <v>6</v>
      </c>
      <c r="B48" s="29"/>
      <c r="C48" s="30" t="s">
        <v>330</v>
      </c>
      <c r="D48" s="31">
        <f>2.959+3.66</f>
        <v>6.6189999999999998</v>
      </c>
      <c r="E48" s="54"/>
      <c r="F48" s="29">
        <f t="shared" si="2"/>
        <v>3</v>
      </c>
      <c r="H48" s="29">
        <f t="shared" si="3"/>
        <v>3</v>
      </c>
    </row>
    <row r="49" spans="1:26" ht="24.75" customHeight="1">
      <c r="A49" s="29">
        <v>7</v>
      </c>
      <c r="B49" s="29"/>
      <c r="C49" s="30" t="s">
        <v>331</v>
      </c>
      <c r="D49" s="31">
        <v>7.3140000000000001</v>
      </c>
      <c r="E49" s="31"/>
      <c r="F49" s="29">
        <f t="shared" si="2"/>
        <v>3</v>
      </c>
      <c r="H49" s="29">
        <f t="shared" si="3"/>
        <v>3</v>
      </c>
    </row>
    <row r="50" spans="1:26" ht="24.75" customHeight="1">
      <c r="A50" s="29">
        <v>8</v>
      </c>
      <c r="B50" s="29"/>
      <c r="C50" s="30" t="s">
        <v>332</v>
      </c>
      <c r="D50" s="31">
        <v>2.2000000000000002</v>
      </c>
      <c r="E50" s="31"/>
      <c r="F50" s="29">
        <f t="shared" si="2"/>
        <v>1</v>
      </c>
      <c r="H50" s="29">
        <f t="shared" si="3"/>
        <v>1</v>
      </c>
    </row>
    <row r="51" spans="1:26" ht="24.75" customHeight="1">
      <c r="A51" s="29">
        <v>9</v>
      </c>
      <c r="B51" s="32"/>
      <c r="C51" s="33" t="s">
        <v>333</v>
      </c>
      <c r="D51" s="34">
        <v>7.78</v>
      </c>
      <c r="E51" s="34"/>
      <c r="F51" s="29">
        <f t="shared" si="2"/>
        <v>3</v>
      </c>
      <c r="G51" s="15"/>
      <c r="H51" s="29">
        <f t="shared" si="3"/>
        <v>3</v>
      </c>
      <c r="I51" s="15"/>
      <c r="J51" s="15"/>
      <c r="K51" s="15"/>
      <c r="L51" s="15"/>
      <c r="M51" s="15"/>
      <c r="N51" s="15"/>
    </row>
    <row r="52" spans="1:26" ht="24.75" customHeight="1">
      <c r="A52" s="19" t="s">
        <v>105</v>
      </c>
      <c r="B52" s="205" t="s">
        <v>71</v>
      </c>
      <c r="C52" s="205"/>
      <c r="D52" s="220">
        <f t="shared" ref="D52:F52" si="12">+SUM(D53:D58)</f>
        <v>28</v>
      </c>
      <c r="E52" s="220">
        <f t="shared" si="12"/>
        <v>0.17599999999999999</v>
      </c>
      <c r="F52" s="221">
        <f t="shared" si="12"/>
        <v>13</v>
      </c>
      <c r="H52" s="55">
        <f t="shared" ref="H52" si="13">+SUM(H53:H58)</f>
        <v>13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4.75" customHeight="1">
      <c r="A53" s="201">
        <v>1</v>
      </c>
      <c r="B53" s="201"/>
      <c r="C53" s="202" t="s">
        <v>334</v>
      </c>
      <c r="D53" s="219">
        <v>3.1110000000000002</v>
      </c>
      <c r="E53" s="219"/>
      <c r="F53" s="201">
        <f t="shared" si="2"/>
        <v>2</v>
      </c>
      <c r="H53" s="29">
        <f t="shared" si="3"/>
        <v>2</v>
      </c>
    </row>
    <row r="54" spans="1:26" ht="24.75" customHeight="1">
      <c r="A54" s="29">
        <v>2</v>
      </c>
      <c r="B54" s="29"/>
      <c r="C54" s="30" t="s">
        <v>335</v>
      </c>
      <c r="D54" s="56">
        <f>1.089+13</f>
        <v>14.089</v>
      </c>
      <c r="E54" s="56"/>
      <c r="F54" s="29">
        <f t="shared" si="2"/>
        <v>5</v>
      </c>
      <c r="H54" s="29">
        <f>+IF((D54+E54)&lt;=3,1,IF((D54+E54)&lt;=6,2,IF((D54+E54)&lt;=9,3,IF((D54+E54)&lt;=12,4,IF((D54+E54)&lt;=15,5,0)))))</f>
        <v>5</v>
      </c>
    </row>
    <row r="55" spans="1:26" ht="24.75" customHeight="1">
      <c r="A55" s="29">
        <v>3</v>
      </c>
      <c r="B55" s="29"/>
      <c r="C55" s="30" t="s">
        <v>336</v>
      </c>
      <c r="D55" s="56">
        <v>2.5</v>
      </c>
      <c r="E55" s="56"/>
      <c r="F55" s="29">
        <f t="shared" si="2"/>
        <v>1</v>
      </c>
      <c r="H55" s="29">
        <f t="shared" ref="H55:H118" si="14">+IF((D55+E55)&lt;=3,1,IF((D55+E55)&lt;=6,2,IF((D55+E55)&lt;=9,3,IF((D55+E55)&lt;=12,4,IF((D55+E55)&lt;=15,5,0)))))</f>
        <v>1</v>
      </c>
    </row>
    <row r="56" spans="1:26" ht="24.75" customHeight="1">
      <c r="A56" s="29">
        <v>4</v>
      </c>
      <c r="B56" s="29"/>
      <c r="C56" s="30" t="s">
        <v>337</v>
      </c>
      <c r="D56" s="31">
        <v>3.1</v>
      </c>
      <c r="E56" s="31"/>
      <c r="F56" s="29">
        <f t="shared" si="2"/>
        <v>2</v>
      </c>
      <c r="H56" s="29">
        <f t="shared" si="14"/>
        <v>2</v>
      </c>
    </row>
    <row r="57" spans="1:26" ht="24.75" customHeight="1">
      <c r="A57" s="29">
        <v>5</v>
      </c>
      <c r="B57" s="29"/>
      <c r="C57" s="30" t="s">
        <v>338</v>
      </c>
      <c r="D57" s="31">
        <v>5.2</v>
      </c>
      <c r="E57" s="31"/>
      <c r="F57" s="29">
        <f t="shared" si="2"/>
        <v>2</v>
      </c>
      <c r="H57" s="29">
        <f t="shared" si="14"/>
        <v>2</v>
      </c>
    </row>
    <row r="58" spans="1:26" ht="24.75" customHeight="1">
      <c r="A58" s="222">
        <v>6</v>
      </c>
      <c r="B58" s="32"/>
      <c r="C58" s="33" t="s">
        <v>339</v>
      </c>
      <c r="D58" s="34"/>
      <c r="E58" s="34">
        <v>0.17599999999999999</v>
      </c>
      <c r="F58" s="32">
        <f t="shared" si="2"/>
        <v>1</v>
      </c>
      <c r="G58" s="8"/>
      <c r="H58" s="29">
        <f t="shared" si="14"/>
        <v>1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.75" customHeight="1">
      <c r="A59" s="19" t="s">
        <v>117</v>
      </c>
      <c r="B59" s="204" t="s">
        <v>77</v>
      </c>
      <c r="C59" s="205"/>
      <c r="D59" s="220">
        <f t="shared" ref="D59:F59" si="15">+SUM(D60:D67)</f>
        <v>38.304499999999997</v>
      </c>
      <c r="E59" s="20">
        <f t="shared" si="15"/>
        <v>2.0409999999999999</v>
      </c>
      <c r="F59" s="21">
        <f t="shared" si="15"/>
        <v>18</v>
      </c>
      <c r="H59" s="53">
        <f t="shared" ref="H59" si="16">+SUM(H60:H67)</f>
        <v>18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4.75" customHeight="1">
      <c r="A60" s="201">
        <v>1</v>
      </c>
      <c r="B60" s="201"/>
      <c r="C60" s="202" t="s">
        <v>223</v>
      </c>
      <c r="D60" s="203">
        <v>5.1384999999999996</v>
      </c>
      <c r="E60" s="203">
        <v>2.0409999999999999</v>
      </c>
      <c r="F60" s="201">
        <f t="shared" si="2"/>
        <v>3</v>
      </c>
      <c r="H60" s="29">
        <f t="shared" si="14"/>
        <v>3</v>
      </c>
    </row>
    <row r="61" spans="1:26" ht="24.75" customHeight="1">
      <c r="A61" s="29">
        <v>2</v>
      </c>
      <c r="B61" s="29"/>
      <c r="C61" s="30" t="s">
        <v>340</v>
      </c>
      <c r="D61" s="31">
        <v>2.0099999999999998</v>
      </c>
      <c r="E61" s="31"/>
      <c r="F61" s="29">
        <f t="shared" si="2"/>
        <v>1</v>
      </c>
      <c r="H61" s="29">
        <f t="shared" si="14"/>
        <v>1</v>
      </c>
    </row>
    <row r="62" spans="1:26" ht="24.75" customHeight="1">
      <c r="A62" s="50">
        <v>3</v>
      </c>
      <c r="B62" s="50"/>
      <c r="C62" s="51" t="s">
        <v>341</v>
      </c>
      <c r="D62" s="52">
        <v>5.27</v>
      </c>
      <c r="E62" s="52"/>
      <c r="F62" s="50">
        <f t="shared" si="2"/>
        <v>2</v>
      </c>
      <c r="H62" s="29">
        <f t="shared" si="14"/>
        <v>2</v>
      </c>
    </row>
    <row r="63" spans="1:26" ht="24.75" customHeight="1">
      <c r="A63" s="41">
        <v>4</v>
      </c>
      <c r="B63" s="41"/>
      <c r="C63" s="42" t="s">
        <v>342</v>
      </c>
      <c r="D63" s="44">
        <v>6.5819999999999999</v>
      </c>
      <c r="E63" s="44"/>
      <c r="F63" s="201">
        <f t="shared" si="2"/>
        <v>3</v>
      </c>
      <c r="H63" s="29">
        <f t="shared" si="14"/>
        <v>3</v>
      </c>
    </row>
    <row r="64" spans="1:26" ht="24.75" customHeight="1">
      <c r="A64" s="29">
        <v>5</v>
      </c>
      <c r="B64" s="29"/>
      <c r="C64" s="30" t="s">
        <v>343</v>
      </c>
      <c r="D64" s="31">
        <v>7.14</v>
      </c>
      <c r="E64" s="31"/>
      <c r="F64" s="29">
        <f t="shared" si="2"/>
        <v>3</v>
      </c>
      <c r="H64" s="29">
        <f t="shared" si="14"/>
        <v>3</v>
      </c>
    </row>
    <row r="65" spans="1:26" ht="24.75" customHeight="1">
      <c r="A65" s="29">
        <v>6</v>
      </c>
      <c r="B65" s="29"/>
      <c r="C65" s="30" t="s">
        <v>344</v>
      </c>
      <c r="D65" s="31">
        <v>1.264</v>
      </c>
      <c r="E65" s="31"/>
      <c r="F65" s="29">
        <f t="shared" si="2"/>
        <v>1</v>
      </c>
      <c r="H65" s="29">
        <f t="shared" si="14"/>
        <v>1</v>
      </c>
    </row>
    <row r="66" spans="1:26" ht="24.75" customHeight="1">
      <c r="A66" s="29">
        <v>7</v>
      </c>
      <c r="B66" s="29"/>
      <c r="C66" s="30" t="s">
        <v>345</v>
      </c>
      <c r="D66" s="31">
        <v>3.58</v>
      </c>
      <c r="E66" s="31"/>
      <c r="F66" s="29">
        <f t="shared" si="2"/>
        <v>2</v>
      </c>
      <c r="H66" s="29">
        <f t="shared" si="14"/>
        <v>2</v>
      </c>
    </row>
    <row r="67" spans="1:26" ht="24.75" customHeight="1">
      <c r="A67" s="29">
        <v>8</v>
      </c>
      <c r="B67" s="29"/>
      <c r="C67" s="30" t="s">
        <v>346</v>
      </c>
      <c r="D67" s="31">
        <f>3.56+3.76</f>
        <v>7.32</v>
      </c>
      <c r="E67" s="31"/>
      <c r="F67" s="29">
        <f t="shared" si="2"/>
        <v>3</v>
      </c>
      <c r="H67" s="29">
        <f t="shared" si="14"/>
        <v>3</v>
      </c>
    </row>
    <row r="68" spans="1:26" ht="24.75" customHeight="1">
      <c r="A68" s="19" t="s">
        <v>144</v>
      </c>
      <c r="B68" s="204" t="s">
        <v>78</v>
      </c>
      <c r="C68" s="205"/>
      <c r="D68" s="211">
        <f>+SUM(D69:D77)</f>
        <v>44.900000000000006</v>
      </c>
      <c r="E68" s="20"/>
      <c r="F68" s="21">
        <f>+SUM(F69:F77)</f>
        <v>20</v>
      </c>
      <c r="H68" s="28">
        <f>+SUM(H69:H77)</f>
        <v>19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4.75" customHeight="1">
      <c r="A69" s="201">
        <v>1</v>
      </c>
      <c r="B69" s="201"/>
      <c r="C69" s="202" t="s">
        <v>347</v>
      </c>
      <c r="D69" s="203">
        <v>9.8000000000000007</v>
      </c>
      <c r="E69" s="203"/>
      <c r="F69" s="201">
        <f t="shared" si="2"/>
        <v>4</v>
      </c>
      <c r="H69" s="29">
        <f t="shared" si="14"/>
        <v>4</v>
      </c>
      <c r="K69" s="57"/>
    </row>
    <row r="70" spans="1:26" ht="24.75" customHeight="1">
      <c r="A70" s="29">
        <v>2</v>
      </c>
      <c r="B70" s="29"/>
      <c r="C70" s="30" t="s">
        <v>348</v>
      </c>
      <c r="D70" s="31">
        <v>3</v>
      </c>
      <c r="E70" s="31"/>
      <c r="F70" s="29">
        <f t="shared" si="2"/>
        <v>2</v>
      </c>
      <c r="H70" s="29">
        <f t="shared" si="14"/>
        <v>1</v>
      </c>
    </row>
    <row r="71" spans="1:26" ht="24.75" customHeight="1">
      <c r="A71" s="29">
        <v>3</v>
      </c>
      <c r="B71" s="29"/>
      <c r="C71" s="30" t="s">
        <v>349</v>
      </c>
      <c r="D71" s="31">
        <v>2.7</v>
      </c>
      <c r="E71" s="31"/>
      <c r="F71" s="29">
        <f t="shared" si="2"/>
        <v>1</v>
      </c>
      <c r="H71" s="29">
        <f t="shared" si="14"/>
        <v>1</v>
      </c>
    </row>
    <row r="72" spans="1:26" ht="24.75" customHeight="1">
      <c r="A72" s="29">
        <v>4</v>
      </c>
      <c r="B72" s="29"/>
      <c r="C72" s="30" t="s">
        <v>350</v>
      </c>
      <c r="D72" s="31">
        <v>8.3000000000000007</v>
      </c>
      <c r="E72" s="31"/>
      <c r="F72" s="29">
        <f t="shared" si="2"/>
        <v>3</v>
      </c>
      <c r="H72" s="29">
        <f t="shared" si="14"/>
        <v>3</v>
      </c>
    </row>
    <row r="73" spans="1:26" ht="24.75" customHeight="1">
      <c r="A73" s="29">
        <v>5</v>
      </c>
      <c r="B73" s="29"/>
      <c r="C73" s="30" t="s">
        <v>351</v>
      </c>
      <c r="D73" s="31">
        <v>4.5</v>
      </c>
      <c r="E73" s="31"/>
      <c r="F73" s="29">
        <f t="shared" ref="F73:F98" si="17">+IF((D73+E73)&lt;3,1,IF((D73+E73)&lt;6,2,IF((D73+E73)&lt;9,3,IF((D73+E73)&lt;12,4,IF((D73+E73)&lt;15,5,0)))))</f>
        <v>2</v>
      </c>
      <c r="H73" s="29">
        <f t="shared" si="14"/>
        <v>2</v>
      </c>
    </row>
    <row r="74" spans="1:26" ht="24.75" customHeight="1">
      <c r="A74" s="29">
        <v>6</v>
      </c>
      <c r="B74" s="29"/>
      <c r="C74" s="30" t="s">
        <v>352</v>
      </c>
      <c r="D74" s="31">
        <v>3.5</v>
      </c>
      <c r="E74" s="31"/>
      <c r="F74" s="29">
        <f t="shared" si="17"/>
        <v>2</v>
      </c>
      <c r="H74" s="29">
        <f t="shared" si="14"/>
        <v>2</v>
      </c>
    </row>
    <row r="75" spans="1:26" ht="24.75" customHeight="1">
      <c r="A75" s="29">
        <v>7</v>
      </c>
      <c r="B75" s="29"/>
      <c r="C75" s="30" t="s">
        <v>353</v>
      </c>
      <c r="D75" s="31">
        <v>3.3</v>
      </c>
      <c r="E75" s="31"/>
      <c r="F75" s="29">
        <f t="shared" si="17"/>
        <v>2</v>
      </c>
      <c r="H75" s="29">
        <f t="shared" si="14"/>
        <v>2</v>
      </c>
    </row>
    <row r="76" spans="1:26" ht="24.75" customHeight="1">
      <c r="A76" s="29">
        <v>8</v>
      </c>
      <c r="B76" s="29"/>
      <c r="C76" s="30" t="s">
        <v>354</v>
      </c>
      <c r="D76" s="31">
        <v>1.7</v>
      </c>
      <c r="E76" s="31"/>
      <c r="F76" s="29">
        <f t="shared" si="17"/>
        <v>1</v>
      </c>
      <c r="H76" s="29">
        <f t="shared" si="14"/>
        <v>1</v>
      </c>
    </row>
    <row r="77" spans="1:26" ht="24.75" customHeight="1">
      <c r="A77" s="32">
        <v>9</v>
      </c>
      <c r="B77" s="32"/>
      <c r="C77" s="33" t="s">
        <v>355</v>
      </c>
      <c r="D77" s="34">
        <v>8.1</v>
      </c>
      <c r="E77" s="34"/>
      <c r="F77" s="32">
        <f t="shared" si="17"/>
        <v>3</v>
      </c>
      <c r="H77" s="29">
        <f t="shared" si="14"/>
        <v>3</v>
      </c>
    </row>
    <row r="78" spans="1:26" ht="24.75" customHeight="1">
      <c r="A78" s="19" t="s">
        <v>157</v>
      </c>
      <c r="B78" s="204" t="s">
        <v>82</v>
      </c>
      <c r="C78" s="205"/>
      <c r="D78" s="20">
        <f>+SUM(D79:D87)</f>
        <v>33.799999999999997</v>
      </c>
      <c r="E78" s="20"/>
      <c r="F78" s="21">
        <f>+SUM(F79:F87)</f>
        <v>17</v>
      </c>
      <c r="H78" s="53">
        <f>+SUM(H79:H87)</f>
        <v>17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4.75" customHeight="1">
      <c r="A79" s="201">
        <v>1</v>
      </c>
      <c r="B79" s="201"/>
      <c r="C79" s="202" t="s">
        <v>356</v>
      </c>
      <c r="D79" s="203">
        <v>3.7</v>
      </c>
      <c r="E79" s="203"/>
      <c r="F79" s="201">
        <f t="shared" si="17"/>
        <v>2</v>
      </c>
      <c r="H79" s="29">
        <f t="shared" si="14"/>
        <v>2</v>
      </c>
    </row>
    <row r="80" spans="1:26" ht="24.75" customHeight="1">
      <c r="A80" s="29">
        <v>2</v>
      </c>
      <c r="B80" s="29"/>
      <c r="C80" s="30" t="s">
        <v>357</v>
      </c>
      <c r="D80" s="31">
        <v>5.64</v>
      </c>
      <c r="E80" s="31"/>
      <c r="F80" s="29">
        <f t="shared" si="17"/>
        <v>2</v>
      </c>
      <c r="H80" s="29">
        <f t="shared" si="14"/>
        <v>2</v>
      </c>
    </row>
    <row r="81" spans="1:26" ht="24.75" customHeight="1">
      <c r="A81" s="29">
        <v>3</v>
      </c>
      <c r="B81" s="29"/>
      <c r="C81" s="30" t="s">
        <v>358</v>
      </c>
      <c r="D81" s="31">
        <v>3.5</v>
      </c>
      <c r="E81" s="31"/>
      <c r="F81" s="29">
        <f t="shared" si="17"/>
        <v>2</v>
      </c>
      <c r="H81" s="29">
        <f t="shared" si="14"/>
        <v>2</v>
      </c>
    </row>
    <row r="82" spans="1:26" ht="24.75" customHeight="1">
      <c r="A82" s="29">
        <v>4</v>
      </c>
      <c r="B82" s="29"/>
      <c r="C82" s="30" t="s">
        <v>359</v>
      </c>
      <c r="D82" s="31">
        <v>1.335</v>
      </c>
      <c r="E82" s="31"/>
      <c r="F82" s="29">
        <f t="shared" si="17"/>
        <v>1</v>
      </c>
      <c r="H82" s="29">
        <f t="shared" si="14"/>
        <v>1</v>
      </c>
    </row>
    <row r="83" spans="1:26" ht="24.75" customHeight="1">
      <c r="A83" s="29">
        <v>5</v>
      </c>
      <c r="B83" s="29"/>
      <c r="C83" s="30" t="s">
        <v>170</v>
      </c>
      <c r="D83" s="31">
        <f>3.325+2</f>
        <v>5.3250000000000002</v>
      </c>
      <c r="E83" s="31"/>
      <c r="F83" s="29">
        <f t="shared" si="17"/>
        <v>2</v>
      </c>
      <c r="H83" s="29">
        <f t="shared" si="14"/>
        <v>2</v>
      </c>
    </row>
    <row r="84" spans="1:26" ht="24.75" customHeight="1">
      <c r="A84" s="29">
        <v>6</v>
      </c>
      <c r="B84" s="29"/>
      <c r="C84" s="30" t="s">
        <v>360</v>
      </c>
      <c r="D84" s="31">
        <v>4</v>
      </c>
      <c r="E84" s="31"/>
      <c r="F84" s="29">
        <f t="shared" si="17"/>
        <v>2</v>
      </c>
      <c r="H84" s="29">
        <f t="shared" si="14"/>
        <v>2</v>
      </c>
    </row>
    <row r="85" spans="1:26" ht="24.75" customHeight="1">
      <c r="A85" s="29">
        <v>7</v>
      </c>
      <c r="B85" s="29"/>
      <c r="C85" s="30" t="s">
        <v>361</v>
      </c>
      <c r="D85" s="31">
        <v>0.43</v>
      </c>
      <c r="E85" s="31"/>
      <c r="F85" s="29">
        <f t="shared" si="17"/>
        <v>1</v>
      </c>
      <c r="H85" s="29">
        <f t="shared" si="14"/>
        <v>1</v>
      </c>
    </row>
    <row r="86" spans="1:26" ht="24.75" customHeight="1">
      <c r="A86" s="29">
        <v>8</v>
      </c>
      <c r="B86" s="29"/>
      <c r="C86" s="30" t="s">
        <v>362</v>
      </c>
      <c r="D86" s="31">
        <v>3.02</v>
      </c>
      <c r="E86" s="31"/>
      <c r="F86" s="29">
        <f t="shared" si="17"/>
        <v>2</v>
      </c>
      <c r="G86" s="15"/>
      <c r="H86" s="29">
        <f t="shared" si="14"/>
        <v>2</v>
      </c>
      <c r="I86" s="15"/>
      <c r="J86" s="15"/>
      <c r="K86" s="15"/>
      <c r="L86" s="15"/>
      <c r="M86" s="15"/>
      <c r="N86" s="15"/>
    </row>
    <row r="87" spans="1:26" ht="24.75" customHeight="1">
      <c r="A87" s="29">
        <v>9</v>
      </c>
      <c r="B87" s="32"/>
      <c r="C87" s="33" t="s">
        <v>363</v>
      </c>
      <c r="D87" s="34">
        <v>6.85</v>
      </c>
      <c r="E87" s="34"/>
      <c r="F87" s="29">
        <f t="shared" si="17"/>
        <v>3</v>
      </c>
      <c r="H87" s="29">
        <f t="shared" si="14"/>
        <v>3</v>
      </c>
    </row>
    <row r="88" spans="1:26" ht="24.75" customHeight="1">
      <c r="A88" s="19" t="s">
        <v>188</v>
      </c>
      <c r="B88" s="223" t="s">
        <v>83</v>
      </c>
      <c r="C88" s="205"/>
      <c r="D88" s="220">
        <f t="shared" ref="D88:F88" si="18">+SUM(D89:D98)</f>
        <v>40.540000000000006</v>
      </c>
      <c r="E88" s="220">
        <f t="shared" si="18"/>
        <v>12.0436</v>
      </c>
      <c r="F88" s="221">
        <f t="shared" si="18"/>
        <v>24</v>
      </c>
      <c r="H88" s="55">
        <f t="shared" ref="H88" si="19">+SUM(H89:H98)</f>
        <v>24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4.75" customHeight="1">
      <c r="A89" s="201">
        <v>1</v>
      </c>
      <c r="B89" s="201"/>
      <c r="C89" s="202" t="s">
        <v>211</v>
      </c>
      <c r="D89" s="219">
        <v>6.8</v>
      </c>
      <c r="E89" s="203"/>
      <c r="F89" s="201">
        <f t="shared" si="17"/>
        <v>3</v>
      </c>
      <c r="H89" s="29">
        <f t="shared" si="14"/>
        <v>3</v>
      </c>
    </row>
    <row r="90" spans="1:26" ht="24.75" customHeight="1">
      <c r="A90" s="29">
        <v>2</v>
      </c>
      <c r="B90" s="29"/>
      <c r="C90" s="30" t="s">
        <v>364</v>
      </c>
      <c r="D90" s="56">
        <v>6.58</v>
      </c>
      <c r="E90" s="31"/>
      <c r="F90" s="29">
        <f t="shared" si="17"/>
        <v>3</v>
      </c>
      <c r="H90" s="29">
        <f t="shared" si="14"/>
        <v>3</v>
      </c>
    </row>
    <row r="91" spans="1:26" ht="24.75" customHeight="1">
      <c r="A91" s="29">
        <v>3</v>
      </c>
      <c r="B91" s="29"/>
      <c r="C91" s="30" t="s">
        <v>193</v>
      </c>
      <c r="D91" s="56">
        <v>5.87</v>
      </c>
      <c r="E91" s="31">
        <v>0.3</v>
      </c>
      <c r="F91" s="29">
        <f t="shared" si="17"/>
        <v>3</v>
      </c>
      <c r="H91" s="29">
        <f t="shared" si="14"/>
        <v>3</v>
      </c>
    </row>
    <row r="92" spans="1:26" ht="24.75" customHeight="1">
      <c r="A92" s="50">
        <v>4</v>
      </c>
      <c r="B92" s="50"/>
      <c r="C92" s="51" t="s">
        <v>365</v>
      </c>
      <c r="D92" s="97">
        <v>3.92</v>
      </c>
      <c r="E92" s="52"/>
      <c r="F92" s="50">
        <f t="shared" si="17"/>
        <v>2</v>
      </c>
      <c r="H92" s="29">
        <f t="shared" si="14"/>
        <v>2</v>
      </c>
    </row>
    <row r="93" spans="1:26" ht="24.75" customHeight="1">
      <c r="A93" s="41">
        <v>5</v>
      </c>
      <c r="B93" s="41"/>
      <c r="C93" s="42" t="s">
        <v>366</v>
      </c>
      <c r="D93" s="98">
        <v>1</v>
      </c>
      <c r="E93" s="44"/>
      <c r="F93" s="201">
        <f t="shared" si="17"/>
        <v>1</v>
      </c>
      <c r="H93" s="29">
        <f t="shared" si="14"/>
        <v>1</v>
      </c>
    </row>
    <row r="94" spans="1:26" ht="24.75" customHeight="1">
      <c r="A94" s="29">
        <v>6</v>
      </c>
      <c r="B94" s="29"/>
      <c r="C94" s="30" t="s">
        <v>367</v>
      </c>
      <c r="D94" s="56">
        <v>6.74</v>
      </c>
      <c r="E94" s="31"/>
      <c r="F94" s="29">
        <f t="shared" si="17"/>
        <v>3</v>
      </c>
      <c r="H94" s="29">
        <f t="shared" si="14"/>
        <v>3</v>
      </c>
    </row>
    <row r="95" spans="1:26" ht="24.75" customHeight="1">
      <c r="A95" s="29">
        <v>7</v>
      </c>
      <c r="B95" s="29"/>
      <c r="C95" s="30" t="s">
        <v>368</v>
      </c>
      <c r="D95" s="56">
        <v>7.03</v>
      </c>
      <c r="E95" s="31">
        <v>0.93400000000000005</v>
      </c>
      <c r="F95" s="29">
        <f t="shared" si="17"/>
        <v>3</v>
      </c>
      <c r="H95" s="29">
        <f t="shared" si="14"/>
        <v>3</v>
      </c>
    </row>
    <row r="96" spans="1:26" ht="24.75" customHeight="1">
      <c r="A96" s="29">
        <v>8</v>
      </c>
      <c r="B96" s="29"/>
      <c r="C96" s="30" t="s">
        <v>369</v>
      </c>
      <c r="D96" s="56">
        <v>2.6</v>
      </c>
      <c r="E96" s="31"/>
      <c r="F96" s="29">
        <f t="shared" si="17"/>
        <v>1</v>
      </c>
      <c r="H96" s="29">
        <f t="shared" si="14"/>
        <v>1</v>
      </c>
    </row>
    <row r="97" spans="1:26" ht="24.75" customHeight="1">
      <c r="A97" s="29">
        <v>9</v>
      </c>
      <c r="B97" s="29"/>
      <c r="C97" s="30" t="s">
        <v>370</v>
      </c>
      <c r="D97" s="31"/>
      <c r="E97" s="31">
        <v>3.0640000000000001</v>
      </c>
      <c r="F97" s="29">
        <f t="shared" si="17"/>
        <v>2</v>
      </c>
      <c r="H97" s="29">
        <f t="shared" si="14"/>
        <v>2</v>
      </c>
    </row>
    <row r="98" spans="1:26" ht="24.75" customHeight="1">
      <c r="A98" s="32">
        <v>10</v>
      </c>
      <c r="B98" s="32"/>
      <c r="C98" s="33" t="s">
        <v>371</v>
      </c>
      <c r="D98" s="34"/>
      <c r="E98" s="34">
        <v>7.7455999999999996</v>
      </c>
      <c r="F98" s="32">
        <f t="shared" si="17"/>
        <v>3</v>
      </c>
      <c r="H98" s="29">
        <f t="shared" si="14"/>
        <v>3</v>
      </c>
    </row>
    <row r="99" spans="1:26" ht="24.75" customHeight="1">
      <c r="A99" s="19" t="s">
        <v>225</v>
      </c>
      <c r="B99" s="205" t="s">
        <v>87</v>
      </c>
      <c r="C99" s="205"/>
      <c r="D99" s="20">
        <f t="shared" ref="D99:F99" si="20">+SUM(D100:D104)</f>
        <v>28.7</v>
      </c>
      <c r="E99" s="20">
        <f t="shared" si="20"/>
        <v>1.679</v>
      </c>
      <c r="F99" s="21">
        <f t="shared" si="20"/>
        <v>13</v>
      </c>
      <c r="H99" s="53">
        <f t="shared" ref="H99" si="21">+SUM(H100:H104)</f>
        <v>13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4.75" customHeight="1">
      <c r="A100" s="201">
        <v>1</v>
      </c>
      <c r="B100" s="201"/>
      <c r="C100" s="202" t="s">
        <v>372</v>
      </c>
      <c r="D100" s="203">
        <v>6.5</v>
      </c>
      <c r="E100" s="203"/>
      <c r="F100" s="201">
        <f t="shared" ref="F100:F115" si="22">+IF((D100+E100)&lt;=3,1,IF((D100+E100)&lt;=6,2,IF((D100+E100)&lt;=9,3,IF((D100+E100)&lt;=12,4,0))))</f>
        <v>3</v>
      </c>
      <c r="H100" s="29">
        <f t="shared" si="14"/>
        <v>3</v>
      </c>
    </row>
    <row r="101" spans="1:26" ht="24.75" customHeight="1">
      <c r="A101" s="29">
        <v>2</v>
      </c>
      <c r="B101" s="29"/>
      <c r="C101" s="30" t="s">
        <v>229</v>
      </c>
      <c r="D101" s="31">
        <v>10.8</v>
      </c>
      <c r="E101" s="31"/>
      <c r="F101" s="29">
        <f t="shared" si="22"/>
        <v>4</v>
      </c>
      <c r="H101" s="29">
        <f t="shared" si="14"/>
        <v>4</v>
      </c>
    </row>
    <row r="102" spans="1:26" ht="24.75" customHeight="1">
      <c r="A102" s="29">
        <v>3</v>
      </c>
      <c r="B102" s="29"/>
      <c r="C102" s="30" t="s">
        <v>373</v>
      </c>
      <c r="D102" s="31">
        <v>6.7</v>
      </c>
      <c r="E102" s="31"/>
      <c r="F102" s="29">
        <f t="shared" si="22"/>
        <v>3</v>
      </c>
      <c r="H102" s="29">
        <f t="shared" si="14"/>
        <v>3</v>
      </c>
    </row>
    <row r="103" spans="1:26" ht="24.75" customHeight="1">
      <c r="A103" s="29">
        <v>4</v>
      </c>
      <c r="B103" s="29"/>
      <c r="C103" s="30" t="s">
        <v>374</v>
      </c>
      <c r="D103" s="31">
        <v>4.7</v>
      </c>
      <c r="E103" s="31"/>
      <c r="F103" s="29">
        <f t="shared" si="22"/>
        <v>2</v>
      </c>
      <c r="H103" s="29">
        <f t="shared" si="14"/>
        <v>2</v>
      </c>
    </row>
    <row r="104" spans="1:26" ht="24.75" customHeight="1">
      <c r="A104" s="32">
        <v>5</v>
      </c>
      <c r="B104" s="32"/>
      <c r="C104" s="33" t="s">
        <v>375</v>
      </c>
      <c r="D104" s="34"/>
      <c r="E104" s="34">
        <v>1.679</v>
      </c>
      <c r="F104" s="32">
        <f t="shared" si="22"/>
        <v>1</v>
      </c>
      <c r="H104" s="29">
        <f t="shared" si="14"/>
        <v>1</v>
      </c>
    </row>
    <row r="105" spans="1:26" ht="24.75" customHeight="1">
      <c r="A105" s="19" t="s">
        <v>242</v>
      </c>
      <c r="B105" s="205" t="s">
        <v>88</v>
      </c>
      <c r="C105" s="205"/>
      <c r="D105" s="220">
        <f t="shared" ref="D105:F105" si="23">+SUM(D106:D111)</f>
        <v>30</v>
      </c>
      <c r="E105" s="220">
        <f t="shared" si="23"/>
        <v>5.1840000000000002</v>
      </c>
      <c r="F105" s="221">
        <f t="shared" si="23"/>
        <v>15</v>
      </c>
      <c r="H105" s="55">
        <f t="shared" ref="H105" si="24">+SUM(H106:H111)</f>
        <v>15</v>
      </c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4.75" customHeight="1">
      <c r="A106" s="201">
        <v>1</v>
      </c>
      <c r="B106" s="201"/>
      <c r="C106" s="202" t="s">
        <v>376</v>
      </c>
      <c r="D106" s="203">
        <v>8.5</v>
      </c>
      <c r="E106" s="203"/>
      <c r="F106" s="224">
        <f t="shared" si="22"/>
        <v>3</v>
      </c>
      <c r="H106" s="29">
        <f t="shared" si="14"/>
        <v>3</v>
      </c>
    </row>
    <row r="107" spans="1:26" ht="24.75" customHeight="1">
      <c r="A107" s="29">
        <v>2</v>
      </c>
      <c r="B107" s="29"/>
      <c r="C107" s="30" t="s">
        <v>377</v>
      </c>
      <c r="D107" s="31">
        <v>6</v>
      </c>
      <c r="E107" s="31"/>
      <c r="F107" s="32">
        <f t="shared" si="22"/>
        <v>2</v>
      </c>
      <c r="H107" s="29">
        <f t="shared" si="14"/>
        <v>2</v>
      </c>
    </row>
    <row r="108" spans="1:26" ht="24.75" customHeight="1">
      <c r="A108" s="29">
        <v>3</v>
      </c>
      <c r="B108" s="29"/>
      <c r="C108" s="30" t="s">
        <v>378</v>
      </c>
      <c r="D108" s="31">
        <v>10.1</v>
      </c>
      <c r="E108" s="31"/>
      <c r="F108" s="32">
        <f t="shared" si="22"/>
        <v>4</v>
      </c>
      <c r="H108" s="29">
        <f t="shared" si="14"/>
        <v>4</v>
      </c>
    </row>
    <row r="109" spans="1:26" ht="24.75" customHeight="1">
      <c r="A109" s="29">
        <v>4</v>
      </c>
      <c r="B109" s="29"/>
      <c r="C109" s="30" t="s">
        <v>379</v>
      </c>
      <c r="D109" s="31">
        <v>2.2000000000000002</v>
      </c>
      <c r="E109" s="31">
        <f>3+2</f>
        <v>5</v>
      </c>
      <c r="F109" s="32">
        <f t="shared" si="22"/>
        <v>3</v>
      </c>
      <c r="H109" s="29">
        <f t="shared" si="14"/>
        <v>3</v>
      </c>
    </row>
    <row r="110" spans="1:26" ht="24.75" customHeight="1">
      <c r="A110" s="29">
        <v>5</v>
      </c>
      <c r="B110" s="29"/>
      <c r="C110" s="30" t="s">
        <v>380</v>
      </c>
      <c r="D110" s="31">
        <v>3.2</v>
      </c>
      <c r="E110" s="31"/>
      <c r="F110" s="32">
        <f t="shared" si="22"/>
        <v>2</v>
      </c>
      <c r="H110" s="29">
        <f t="shared" si="14"/>
        <v>2</v>
      </c>
    </row>
    <row r="111" spans="1:26" ht="24.75" customHeight="1">
      <c r="A111" s="32">
        <v>6</v>
      </c>
      <c r="B111" s="32"/>
      <c r="C111" s="33" t="s">
        <v>381</v>
      </c>
      <c r="D111" s="34"/>
      <c r="E111" s="34">
        <v>0.184</v>
      </c>
      <c r="F111" s="32">
        <f t="shared" si="22"/>
        <v>1</v>
      </c>
      <c r="G111" s="15"/>
      <c r="H111" s="29">
        <f t="shared" si="14"/>
        <v>1</v>
      </c>
      <c r="I111" s="58"/>
      <c r="J111" s="58"/>
      <c r="K111" s="15"/>
      <c r="L111" s="15"/>
      <c r="M111" s="15"/>
      <c r="N111" s="15"/>
    </row>
    <row r="112" spans="1:26" ht="24.75" customHeight="1">
      <c r="A112" s="19" t="s">
        <v>382</v>
      </c>
      <c r="B112" s="204" t="s">
        <v>91</v>
      </c>
      <c r="C112" s="205"/>
      <c r="D112" s="20"/>
      <c r="E112" s="20">
        <f t="shared" ref="E112:F112" si="25">+SUM(E113:E119)</f>
        <v>11.626999999999999</v>
      </c>
      <c r="F112" s="21">
        <f t="shared" si="25"/>
        <v>9</v>
      </c>
      <c r="H112" s="53">
        <f t="shared" ref="H112" si="26">+SUM(H113:H119)</f>
        <v>9</v>
      </c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4.75" customHeight="1">
      <c r="A113" s="201">
        <v>1</v>
      </c>
      <c r="B113" s="201"/>
      <c r="C113" s="202" t="s">
        <v>383</v>
      </c>
      <c r="D113" s="203"/>
      <c r="E113" s="203">
        <v>1.8979999999999999</v>
      </c>
      <c r="F113" s="224">
        <f t="shared" si="22"/>
        <v>1</v>
      </c>
      <c r="H113" s="29">
        <f t="shared" si="14"/>
        <v>1</v>
      </c>
    </row>
    <row r="114" spans="1:26" ht="24.75" customHeight="1">
      <c r="A114" s="29">
        <v>2</v>
      </c>
      <c r="B114" s="29"/>
      <c r="C114" s="30" t="s">
        <v>384</v>
      </c>
      <c r="D114" s="31"/>
      <c r="E114" s="31">
        <v>0.44</v>
      </c>
      <c r="F114" s="32">
        <f t="shared" si="22"/>
        <v>1</v>
      </c>
      <c r="H114" s="29">
        <f t="shared" si="14"/>
        <v>1</v>
      </c>
    </row>
    <row r="115" spans="1:26" ht="24.75" customHeight="1">
      <c r="A115" s="29">
        <v>3</v>
      </c>
      <c r="B115" s="29"/>
      <c r="C115" s="30" t="s">
        <v>385</v>
      </c>
      <c r="D115" s="31"/>
      <c r="E115" s="31">
        <v>1.1559999999999999</v>
      </c>
      <c r="F115" s="32">
        <f t="shared" si="22"/>
        <v>1</v>
      </c>
      <c r="H115" s="29">
        <f t="shared" si="14"/>
        <v>1</v>
      </c>
      <c r="K115" s="49">
        <f>4489+3556</f>
        <v>8045</v>
      </c>
    </row>
    <row r="116" spans="1:26" ht="24.75" customHeight="1">
      <c r="A116" s="29">
        <v>4</v>
      </c>
      <c r="B116" s="29"/>
      <c r="C116" s="30" t="s">
        <v>386</v>
      </c>
      <c r="D116" s="31"/>
      <c r="E116" s="56">
        <v>6.09</v>
      </c>
      <c r="F116" s="32">
        <f t="shared" ref="F116:F119" si="27">+IF((D116+E116)&lt;=3,1,IF((D116+E116)&lt;=6,2,IF((D116+E116)&lt;=9,3,IF((D116+E116)&lt;=12,4,0))))</f>
        <v>3</v>
      </c>
      <c r="H116" s="29">
        <f t="shared" si="14"/>
        <v>3</v>
      </c>
    </row>
    <row r="117" spans="1:26" ht="24.75" customHeight="1">
      <c r="A117" s="29">
        <v>5</v>
      </c>
      <c r="B117" s="29"/>
      <c r="C117" s="30" t="s">
        <v>387</v>
      </c>
      <c r="D117" s="31"/>
      <c r="E117" s="31">
        <v>0.64500000000000002</v>
      </c>
      <c r="F117" s="32">
        <f t="shared" si="27"/>
        <v>1</v>
      </c>
      <c r="H117" s="29">
        <f t="shared" si="14"/>
        <v>1</v>
      </c>
    </row>
    <row r="118" spans="1:26" ht="24.75" customHeight="1">
      <c r="A118" s="29">
        <v>6</v>
      </c>
      <c r="B118" s="29"/>
      <c r="C118" s="30" t="s">
        <v>388</v>
      </c>
      <c r="D118" s="31"/>
      <c r="E118" s="31">
        <v>0.29799999999999999</v>
      </c>
      <c r="F118" s="32">
        <f t="shared" si="27"/>
        <v>1</v>
      </c>
      <c r="G118" s="15"/>
      <c r="H118" s="29">
        <f t="shared" si="14"/>
        <v>1</v>
      </c>
      <c r="I118" s="15"/>
      <c r="J118" s="15"/>
      <c r="K118" s="15"/>
      <c r="L118" s="15"/>
      <c r="M118" s="15"/>
      <c r="N118" s="15"/>
    </row>
    <row r="119" spans="1:26" ht="24.75" customHeight="1">
      <c r="A119" s="29">
        <v>7</v>
      </c>
      <c r="B119" s="32"/>
      <c r="C119" s="33" t="s">
        <v>389</v>
      </c>
      <c r="D119" s="34"/>
      <c r="E119" s="34">
        <v>1.1000000000000001</v>
      </c>
      <c r="F119" s="32">
        <f t="shared" si="27"/>
        <v>1</v>
      </c>
      <c r="H119" s="29">
        <f t="shared" ref="H119" si="28">+IF((D119+E119)&lt;=3,1,IF((D119+E119)&lt;=6,2,IF((D119+E119)&lt;=9,3,IF((D119+E119)&lt;=12,4,IF((D119+E119)&lt;=15,5,0)))))</f>
        <v>1</v>
      </c>
    </row>
    <row r="120" spans="1:26" ht="30.75" customHeight="1">
      <c r="A120" s="19"/>
      <c r="B120" s="244" t="s">
        <v>93</v>
      </c>
      <c r="C120" s="245"/>
      <c r="D120" s="20">
        <f t="shared" ref="D120:F120" si="29">+D112+D105+D99+D88+D78+D68+D59+D52+D42+D22+D19+D7+D36</f>
        <v>315.82050000000004</v>
      </c>
      <c r="E120" s="20">
        <f t="shared" si="29"/>
        <v>76.1096</v>
      </c>
      <c r="F120" s="21">
        <f t="shared" si="29"/>
        <v>189</v>
      </c>
      <c r="G120" s="15"/>
      <c r="H120" s="21">
        <f t="shared" ref="H120" si="30">+H112+H105+H99+H88+H78+H68+H59+H52+H42+H22+H19+H7+H36</f>
        <v>186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6"/>
      <c r="B121" s="6"/>
      <c r="D121" s="9"/>
      <c r="E121" s="22"/>
      <c r="F121" s="6"/>
      <c r="H121" s="6"/>
    </row>
    <row r="122" spans="1:26" ht="24.75" customHeight="1">
      <c r="A122" s="6"/>
      <c r="B122" s="6"/>
      <c r="C122" s="24"/>
      <c r="D122" s="24"/>
      <c r="E122" s="241" t="s">
        <v>125</v>
      </c>
      <c r="F122" s="241"/>
      <c r="H122"/>
    </row>
    <row r="123" spans="1:26" ht="15.75" customHeight="1">
      <c r="A123" s="6"/>
      <c r="B123" s="6"/>
      <c r="D123" s="9"/>
      <c r="E123" s="9"/>
      <c r="F123" s="6"/>
      <c r="H123" s="6"/>
    </row>
    <row r="124" spans="1:26" ht="15.75" customHeight="1">
      <c r="A124" s="6"/>
      <c r="B124" s="6"/>
      <c r="D124" s="9"/>
      <c r="E124" s="9"/>
      <c r="F124" s="6"/>
      <c r="H124" s="6"/>
    </row>
    <row r="125" spans="1:26" ht="15.75" customHeight="1">
      <c r="A125" s="6"/>
      <c r="B125" s="6"/>
      <c r="D125" s="9"/>
      <c r="E125" s="9"/>
      <c r="F125" s="6"/>
      <c r="H125" s="6"/>
    </row>
    <row r="126" spans="1:26" ht="15.75" customHeight="1">
      <c r="A126" s="6"/>
      <c r="B126" s="6"/>
      <c r="D126" s="9"/>
      <c r="E126" s="9"/>
      <c r="F126" s="6"/>
      <c r="H126" s="6"/>
    </row>
    <row r="127" spans="1:26" ht="15.75" customHeight="1">
      <c r="A127" s="6"/>
      <c r="B127" s="6"/>
      <c r="D127" s="9"/>
      <c r="E127" s="9"/>
      <c r="F127" s="6"/>
      <c r="H127" s="6"/>
    </row>
    <row r="128" spans="1:26" ht="15.75" customHeight="1">
      <c r="A128" s="6"/>
      <c r="B128" s="6"/>
      <c r="D128" s="9"/>
      <c r="E128" s="9"/>
      <c r="F128" s="6"/>
      <c r="H128" s="6"/>
    </row>
    <row r="129" spans="1:8" ht="15.75" customHeight="1">
      <c r="A129" s="6"/>
      <c r="B129" s="6"/>
      <c r="D129" s="9"/>
      <c r="E129" s="9"/>
      <c r="F129" s="6"/>
      <c r="H129" s="6"/>
    </row>
    <row r="130" spans="1:8" ht="15.75" customHeight="1">
      <c r="A130" s="6"/>
      <c r="B130" s="6"/>
      <c r="D130" s="9"/>
      <c r="E130" s="9"/>
      <c r="F130" s="6"/>
      <c r="H130" s="6"/>
    </row>
    <row r="131" spans="1:8" ht="15.75" customHeight="1">
      <c r="A131" s="6"/>
      <c r="B131" s="6"/>
      <c r="D131" s="9"/>
      <c r="E131" s="9"/>
      <c r="F131" s="6"/>
      <c r="H131" s="6"/>
    </row>
    <row r="132" spans="1:8" ht="15.75" customHeight="1">
      <c r="A132" s="6"/>
      <c r="B132" s="6"/>
      <c r="D132" s="9"/>
      <c r="E132" s="9"/>
      <c r="F132" s="6"/>
      <c r="H132" s="6"/>
    </row>
    <row r="133" spans="1:8" ht="15.75" customHeight="1">
      <c r="A133" s="6"/>
      <c r="B133" s="6"/>
      <c r="D133" s="9"/>
      <c r="E133" s="9"/>
      <c r="F133" s="6"/>
      <c r="H133" s="6"/>
    </row>
    <row r="134" spans="1:8" ht="15.75" customHeight="1">
      <c r="A134" s="6"/>
      <c r="B134" s="6"/>
      <c r="D134" s="9"/>
      <c r="E134" s="9"/>
      <c r="F134" s="6"/>
      <c r="H134" s="6"/>
    </row>
    <row r="135" spans="1:8" ht="15.75" customHeight="1">
      <c r="A135" s="6"/>
      <c r="B135" s="6"/>
      <c r="D135" s="9"/>
      <c r="E135" s="9"/>
      <c r="F135" s="6"/>
      <c r="H135" s="6"/>
    </row>
    <row r="136" spans="1:8" ht="15.75" customHeight="1">
      <c r="A136" s="6"/>
      <c r="B136" s="6"/>
      <c r="D136" s="9"/>
      <c r="E136" s="9"/>
      <c r="F136" s="6"/>
      <c r="H136" s="6"/>
    </row>
    <row r="137" spans="1:8" ht="15.75" customHeight="1">
      <c r="A137" s="6"/>
      <c r="B137" s="6"/>
      <c r="D137" s="9"/>
      <c r="E137" s="9"/>
      <c r="F137" s="6"/>
      <c r="H137" s="6"/>
    </row>
    <row r="138" spans="1:8" ht="15.75" customHeight="1">
      <c r="A138" s="6"/>
      <c r="B138" s="6"/>
      <c r="D138" s="9"/>
      <c r="E138" s="9"/>
      <c r="F138" s="6"/>
      <c r="H138" s="6"/>
    </row>
    <row r="139" spans="1:8" ht="15.75" customHeight="1">
      <c r="A139" s="6"/>
      <c r="B139" s="6"/>
      <c r="D139" s="9"/>
      <c r="E139" s="9"/>
      <c r="F139" s="6"/>
      <c r="H139" s="6"/>
    </row>
    <row r="140" spans="1:8" ht="15.75" customHeight="1">
      <c r="A140" s="6"/>
      <c r="B140" s="6"/>
      <c r="D140" s="9"/>
      <c r="E140" s="9"/>
      <c r="F140" s="6"/>
      <c r="H140" s="6"/>
    </row>
    <row r="141" spans="1:8" ht="15.75" customHeight="1">
      <c r="A141" s="6"/>
      <c r="B141" s="6"/>
      <c r="D141" s="9"/>
      <c r="E141" s="9"/>
      <c r="F141" s="6"/>
      <c r="H141" s="6"/>
    </row>
    <row r="142" spans="1:8" ht="15.75" customHeight="1">
      <c r="A142" s="6"/>
      <c r="B142" s="6"/>
      <c r="D142" s="9"/>
      <c r="E142" s="9"/>
      <c r="F142" s="6"/>
      <c r="H142" s="6"/>
    </row>
    <row r="143" spans="1:8" ht="15.75" customHeight="1">
      <c r="A143" s="6"/>
      <c r="B143" s="6"/>
      <c r="D143" s="9"/>
      <c r="E143" s="9"/>
      <c r="F143" s="6"/>
      <c r="H143" s="6"/>
    </row>
    <row r="144" spans="1:8" ht="15.75" customHeight="1">
      <c r="A144" s="6"/>
      <c r="B144" s="6"/>
      <c r="D144" s="9"/>
      <c r="E144" s="9"/>
      <c r="F144" s="6"/>
      <c r="H144" s="6"/>
    </row>
    <row r="145" spans="1:8" ht="15.75" customHeight="1">
      <c r="A145" s="6"/>
      <c r="B145" s="6"/>
      <c r="D145" s="9"/>
      <c r="E145" s="9"/>
      <c r="F145" s="6"/>
      <c r="H145" s="6"/>
    </row>
    <row r="146" spans="1:8" ht="15.75" customHeight="1">
      <c r="A146" s="6"/>
      <c r="B146" s="6"/>
      <c r="D146" s="9"/>
      <c r="E146" s="9"/>
      <c r="F146" s="6"/>
      <c r="H146" s="6"/>
    </row>
    <row r="147" spans="1:8" ht="15.75" customHeight="1">
      <c r="A147" s="6"/>
      <c r="B147" s="6"/>
      <c r="D147" s="9"/>
      <c r="E147" s="9"/>
      <c r="F147" s="6"/>
      <c r="H147" s="6"/>
    </row>
    <row r="148" spans="1:8" ht="15.75" customHeight="1">
      <c r="A148" s="6"/>
      <c r="B148" s="6"/>
      <c r="D148" s="9"/>
      <c r="E148" s="9"/>
      <c r="F148" s="6"/>
      <c r="H148" s="6"/>
    </row>
    <row r="149" spans="1:8" ht="15.75" customHeight="1">
      <c r="A149" s="6"/>
      <c r="B149" s="6"/>
      <c r="D149" s="9"/>
      <c r="E149" s="9"/>
      <c r="F149" s="6"/>
      <c r="H149" s="6"/>
    </row>
    <row r="150" spans="1:8" ht="15.75" customHeight="1">
      <c r="A150" s="6"/>
      <c r="B150" s="6"/>
      <c r="D150" s="9"/>
      <c r="E150" s="9"/>
      <c r="F150" s="6"/>
      <c r="H150" s="6"/>
    </row>
    <row r="151" spans="1:8" ht="15.75" customHeight="1">
      <c r="A151" s="6"/>
      <c r="B151" s="6"/>
      <c r="D151" s="9"/>
      <c r="E151" s="9"/>
      <c r="F151" s="6"/>
      <c r="H151" s="6"/>
    </row>
    <row r="152" spans="1:8" ht="15.75" customHeight="1">
      <c r="A152" s="6"/>
      <c r="B152" s="6"/>
      <c r="D152" s="9"/>
      <c r="E152" s="9"/>
      <c r="F152" s="6"/>
      <c r="H152" s="6"/>
    </row>
    <row r="153" spans="1:8" ht="15.75" customHeight="1">
      <c r="A153" s="6"/>
      <c r="B153" s="6"/>
      <c r="D153" s="9"/>
      <c r="E153" s="9"/>
      <c r="F153" s="6"/>
      <c r="H153" s="6"/>
    </row>
    <row r="154" spans="1:8" ht="15.75" customHeight="1">
      <c r="A154" s="6"/>
      <c r="B154" s="6"/>
      <c r="D154" s="9"/>
      <c r="E154" s="9"/>
      <c r="F154" s="6"/>
      <c r="H154" s="6"/>
    </row>
    <row r="155" spans="1:8" ht="15.75" customHeight="1">
      <c r="A155" s="6"/>
      <c r="B155" s="6"/>
      <c r="D155" s="9"/>
      <c r="E155" s="9"/>
      <c r="F155" s="6"/>
      <c r="H155" s="6"/>
    </row>
    <row r="156" spans="1:8" ht="15.75" customHeight="1">
      <c r="A156" s="6"/>
      <c r="B156" s="6"/>
      <c r="D156" s="9"/>
      <c r="E156" s="9"/>
      <c r="F156" s="6"/>
      <c r="H156" s="6"/>
    </row>
    <row r="157" spans="1:8" ht="15.75" customHeight="1">
      <c r="A157" s="6"/>
      <c r="B157" s="6"/>
      <c r="D157" s="9"/>
      <c r="E157" s="9"/>
      <c r="F157" s="6"/>
      <c r="H157" s="6"/>
    </row>
    <row r="158" spans="1:8" ht="15.75" customHeight="1">
      <c r="A158" s="6"/>
      <c r="B158" s="6"/>
      <c r="D158" s="9"/>
      <c r="E158" s="26"/>
      <c r="F158" s="6"/>
      <c r="H158" s="6"/>
    </row>
    <row r="159" spans="1:8" ht="15.75" customHeight="1">
      <c r="A159" s="6"/>
      <c r="B159" s="6"/>
      <c r="D159" s="9"/>
      <c r="E159" s="26"/>
      <c r="F159" s="6"/>
      <c r="H159" s="6"/>
    </row>
    <row r="160" spans="1:8" ht="15.75" customHeight="1">
      <c r="A160" s="6"/>
      <c r="B160" s="6"/>
      <c r="D160" s="9"/>
      <c r="E160" s="26"/>
      <c r="F160" s="6"/>
      <c r="H160" s="6"/>
    </row>
    <row r="161" spans="1:8" ht="15.75" customHeight="1">
      <c r="A161" s="6"/>
      <c r="B161" s="6"/>
      <c r="D161" s="9"/>
      <c r="E161" s="26"/>
      <c r="F161" s="6"/>
      <c r="H161" s="6"/>
    </row>
    <row r="162" spans="1:8" ht="15.75" customHeight="1">
      <c r="A162" s="6"/>
      <c r="B162" s="6"/>
      <c r="D162" s="9"/>
      <c r="E162" s="26"/>
      <c r="F162" s="6"/>
      <c r="H162" s="6"/>
    </row>
    <row r="163" spans="1:8" ht="15.75" customHeight="1">
      <c r="A163" s="6"/>
      <c r="B163" s="6"/>
      <c r="D163" s="9"/>
      <c r="E163" s="26"/>
      <c r="F163" s="6"/>
      <c r="H163" s="6"/>
    </row>
    <row r="164" spans="1:8" ht="15.75" customHeight="1">
      <c r="A164" s="6"/>
      <c r="B164" s="6"/>
      <c r="D164" s="9"/>
      <c r="E164" s="26"/>
      <c r="F164" s="6"/>
      <c r="H164" s="6"/>
    </row>
    <row r="165" spans="1:8" ht="15.75" customHeight="1">
      <c r="A165" s="6"/>
      <c r="B165" s="6"/>
      <c r="D165" s="9"/>
      <c r="E165" s="26"/>
      <c r="F165" s="6"/>
      <c r="H165" s="6"/>
    </row>
    <row r="166" spans="1:8" ht="15.75" customHeight="1">
      <c r="A166" s="6"/>
      <c r="B166" s="6"/>
      <c r="D166" s="9"/>
      <c r="E166" s="26"/>
      <c r="F166" s="6"/>
      <c r="H166" s="6"/>
    </row>
    <row r="167" spans="1:8" ht="15.75" customHeight="1">
      <c r="A167" s="6"/>
      <c r="B167" s="6"/>
      <c r="D167" s="9"/>
      <c r="E167" s="26"/>
      <c r="F167" s="6"/>
      <c r="H167" s="6"/>
    </row>
    <row r="168" spans="1:8" ht="15.75" customHeight="1">
      <c r="A168" s="6"/>
      <c r="B168" s="6"/>
      <c r="D168" s="9"/>
      <c r="E168" s="26"/>
      <c r="F168" s="6"/>
      <c r="H168" s="6"/>
    </row>
    <row r="169" spans="1:8" ht="15.75" customHeight="1">
      <c r="A169" s="6"/>
      <c r="B169" s="6"/>
      <c r="D169" s="9"/>
      <c r="E169" s="26"/>
      <c r="F169" s="6"/>
      <c r="H169" s="6"/>
    </row>
    <row r="170" spans="1:8" ht="15.75" customHeight="1">
      <c r="A170" s="6"/>
      <c r="B170" s="6"/>
      <c r="D170" s="9"/>
      <c r="E170" s="26"/>
      <c r="F170" s="6"/>
      <c r="H170" s="6"/>
    </row>
    <row r="171" spans="1:8" ht="15.75" customHeight="1">
      <c r="A171" s="6"/>
      <c r="B171" s="6"/>
      <c r="D171" s="9"/>
      <c r="E171" s="26"/>
      <c r="F171" s="6"/>
      <c r="H171" s="6"/>
    </row>
    <row r="172" spans="1:8" ht="15.75" customHeight="1">
      <c r="A172" s="6"/>
      <c r="B172" s="6"/>
      <c r="D172" s="9"/>
      <c r="E172" s="26"/>
      <c r="F172" s="6"/>
      <c r="H172" s="6"/>
    </row>
    <row r="173" spans="1:8" ht="15.75" customHeight="1">
      <c r="A173" s="6"/>
      <c r="B173" s="6"/>
      <c r="D173" s="9"/>
      <c r="E173" s="26"/>
      <c r="F173" s="6"/>
      <c r="H173" s="6"/>
    </row>
    <row r="174" spans="1:8" ht="15.75" customHeight="1">
      <c r="A174" s="6"/>
      <c r="B174" s="6"/>
      <c r="D174" s="9"/>
      <c r="E174" s="26"/>
      <c r="F174" s="6"/>
      <c r="H174" s="6"/>
    </row>
    <row r="175" spans="1:8" ht="15.75" customHeight="1">
      <c r="A175" s="6"/>
      <c r="B175" s="6"/>
      <c r="D175" s="9"/>
      <c r="E175" s="26"/>
      <c r="F175" s="6"/>
      <c r="H175" s="6"/>
    </row>
    <row r="176" spans="1:8" ht="15.75" customHeight="1">
      <c r="A176" s="6"/>
      <c r="B176" s="6"/>
      <c r="D176" s="9"/>
      <c r="E176" s="26"/>
      <c r="F176" s="6"/>
      <c r="H176" s="6"/>
    </row>
    <row r="177" spans="1:8" ht="15.75" customHeight="1">
      <c r="A177" s="6"/>
      <c r="B177" s="6"/>
      <c r="D177" s="9"/>
      <c r="E177" s="26"/>
      <c r="F177" s="6"/>
      <c r="H177" s="6"/>
    </row>
    <row r="178" spans="1:8" ht="15.75" customHeight="1">
      <c r="A178" s="6"/>
      <c r="B178" s="6"/>
      <c r="D178" s="9"/>
      <c r="E178" s="26"/>
      <c r="F178" s="6"/>
      <c r="H178" s="6"/>
    </row>
    <row r="179" spans="1:8" ht="15.75" customHeight="1">
      <c r="A179" s="6"/>
      <c r="B179" s="6"/>
      <c r="D179" s="9"/>
      <c r="E179" s="26"/>
      <c r="F179" s="6"/>
      <c r="H179" s="6"/>
    </row>
    <row r="180" spans="1:8" ht="15.75" customHeight="1">
      <c r="A180" s="6"/>
      <c r="B180" s="6"/>
      <c r="D180" s="9"/>
      <c r="E180" s="26"/>
      <c r="F180" s="6"/>
      <c r="H180" s="6"/>
    </row>
    <row r="181" spans="1:8" ht="15.75" customHeight="1">
      <c r="A181" s="6"/>
      <c r="B181" s="6"/>
      <c r="D181" s="9"/>
      <c r="E181" s="26"/>
      <c r="F181" s="6"/>
      <c r="H181" s="6"/>
    </row>
    <row r="182" spans="1:8" ht="15.75" customHeight="1">
      <c r="A182" s="6"/>
      <c r="B182" s="6"/>
      <c r="D182" s="9"/>
      <c r="E182" s="26"/>
      <c r="F182" s="6"/>
      <c r="H182" s="6"/>
    </row>
    <row r="183" spans="1:8" ht="15.75" customHeight="1">
      <c r="A183" s="6"/>
      <c r="B183" s="6"/>
      <c r="D183" s="9"/>
      <c r="E183" s="26"/>
      <c r="F183" s="6"/>
      <c r="H183" s="6"/>
    </row>
    <row r="184" spans="1:8" ht="15.75" customHeight="1">
      <c r="A184" s="6"/>
      <c r="B184" s="6"/>
      <c r="D184" s="9"/>
      <c r="E184" s="26"/>
      <c r="F184" s="6"/>
      <c r="H184" s="6"/>
    </row>
    <row r="185" spans="1:8" ht="15.75" customHeight="1">
      <c r="A185" s="6"/>
      <c r="B185" s="6"/>
      <c r="D185" s="9"/>
      <c r="E185" s="26"/>
      <c r="F185" s="6"/>
      <c r="H185" s="6"/>
    </row>
    <row r="186" spans="1:8" ht="15.75" customHeight="1">
      <c r="A186" s="6"/>
      <c r="B186" s="6"/>
      <c r="D186" s="9"/>
      <c r="E186" s="26"/>
      <c r="F186" s="6"/>
      <c r="H186" s="6"/>
    </row>
    <row r="187" spans="1:8" ht="15.75" customHeight="1">
      <c r="A187" s="6"/>
      <c r="B187" s="6"/>
      <c r="D187" s="9"/>
      <c r="E187" s="26"/>
      <c r="F187" s="6"/>
      <c r="H187" s="6"/>
    </row>
    <row r="188" spans="1:8" ht="15.75" customHeight="1">
      <c r="A188" s="6"/>
      <c r="B188" s="6"/>
      <c r="D188" s="9"/>
      <c r="E188" s="26"/>
      <c r="F188" s="6"/>
      <c r="H188" s="6"/>
    </row>
    <row r="189" spans="1:8" ht="15.75" customHeight="1">
      <c r="A189" s="6"/>
      <c r="B189" s="6"/>
      <c r="D189" s="9"/>
      <c r="E189" s="26"/>
      <c r="F189" s="6"/>
      <c r="H189" s="6"/>
    </row>
    <row r="190" spans="1:8" ht="15.75" customHeight="1">
      <c r="A190" s="6"/>
      <c r="B190" s="6"/>
      <c r="D190" s="9"/>
      <c r="E190" s="26"/>
      <c r="F190" s="6"/>
      <c r="H190" s="6"/>
    </row>
    <row r="191" spans="1:8" ht="15.75" customHeight="1">
      <c r="A191" s="6"/>
      <c r="B191" s="6"/>
      <c r="D191" s="9"/>
      <c r="E191" s="26"/>
      <c r="F191" s="6"/>
      <c r="H191" s="6"/>
    </row>
    <row r="192" spans="1:8" ht="15.75" customHeight="1">
      <c r="A192" s="6"/>
      <c r="B192" s="6"/>
      <c r="D192" s="9"/>
      <c r="E192" s="26"/>
      <c r="F192" s="6"/>
      <c r="H192" s="6"/>
    </row>
    <row r="193" spans="1:8" ht="15.75" customHeight="1">
      <c r="A193" s="6"/>
      <c r="B193" s="6"/>
      <c r="D193" s="9"/>
      <c r="E193" s="26"/>
      <c r="F193" s="6"/>
      <c r="H193" s="6"/>
    </row>
    <row r="194" spans="1:8" ht="15.75" customHeight="1">
      <c r="A194" s="6"/>
      <c r="B194" s="6"/>
      <c r="D194" s="9"/>
      <c r="E194" s="26"/>
      <c r="F194" s="6"/>
      <c r="H194" s="6"/>
    </row>
    <row r="195" spans="1:8" ht="15.75" customHeight="1">
      <c r="A195" s="6"/>
      <c r="B195" s="6"/>
      <c r="D195" s="9"/>
      <c r="E195" s="26"/>
      <c r="F195" s="6"/>
      <c r="H195" s="6"/>
    </row>
    <row r="196" spans="1:8" ht="15.75" customHeight="1">
      <c r="A196" s="6"/>
      <c r="B196" s="6"/>
      <c r="D196" s="9"/>
      <c r="E196" s="26"/>
      <c r="F196" s="6"/>
      <c r="H196" s="6"/>
    </row>
    <row r="197" spans="1:8" ht="15.75" customHeight="1">
      <c r="A197" s="6"/>
      <c r="B197" s="6"/>
      <c r="D197" s="9"/>
      <c r="E197" s="26"/>
      <c r="F197" s="6"/>
      <c r="H197" s="6"/>
    </row>
    <row r="198" spans="1:8" ht="15.75" customHeight="1">
      <c r="A198" s="6"/>
      <c r="B198" s="6"/>
      <c r="D198" s="9"/>
      <c r="E198" s="26"/>
      <c r="F198" s="6"/>
      <c r="H198" s="6"/>
    </row>
    <row r="199" spans="1:8" ht="15.75" customHeight="1">
      <c r="A199" s="6"/>
      <c r="B199" s="6"/>
      <c r="D199" s="9"/>
      <c r="E199" s="26"/>
      <c r="F199" s="6"/>
      <c r="H199" s="6"/>
    </row>
    <row r="200" spans="1:8" ht="15.75" customHeight="1">
      <c r="A200" s="6"/>
      <c r="B200" s="6"/>
      <c r="D200" s="9"/>
      <c r="E200" s="26"/>
      <c r="F200" s="6"/>
      <c r="H200" s="6"/>
    </row>
    <row r="201" spans="1:8" ht="15.75" customHeight="1">
      <c r="A201" s="6"/>
      <c r="B201" s="6"/>
      <c r="D201" s="9"/>
      <c r="E201" s="26"/>
      <c r="F201" s="6"/>
      <c r="H201" s="6"/>
    </row>
    <row r="202" spans="1:8" ht="15.75" customHeight="1">
      <c r="A202" s="6"/>
      <c r="B202" s="6"/>
      <c r="D202" s="9"/>
      <c r="E202" s="26"/>
      <c r="F202" s="6"/>
      <c r="H202" s="6"/>
    </row>
    <row r="203" spans="1:8" ht="15.75" customHeight="1">
      <c r="A203" s="6"/>
      <c r="B203" s="6"/>
      <c r="D203" s="9"/>
      <c r="E203" s="26"/>
      <c r="F203" s="6"/>
      <c r="H203" s="6"/>
    </row>
    <row r="204" spans="1:8" ht="15.75" customHeight="1">
      <c r="A204" s="6"/>
      <c r="B204" s="6"/>
      <c r="D204" s="9"/>
      <c r="E204" s="26"/>
      <c r="F204" s="6"/>
      <c r="H204" s="6"/>
    </row>
    <row r="205" spans="1:8" ht="15.75" customHeight="1">
      <c r="A205" s="6"/>
      <c r="B205" s="6"/>
      <c r="D205" s="9"/>
      <c r="E205" s="26"/>
      <c r="F205" s="6"/>
      <c r="H205" s="6"/>
    </row>
    <row r="206" spans="1:8" ht="15.75" customHeight="1">
      <c r="A206" s="6"/>
      <c r="B206" s="6"/>
      <c r="D206" s="9"/>
      <c r="E206" s="26"/>
      <c r="F206" s="6"/>
      <c r="H206" s="6"/>
    </row>
    <row r="207" spans="1:8" ht="15.75" customHeight="1">
      <c r="A207" s="6"/>
      <c r="B207" s="6"/>
      <c r="D207" s="9"/>
      <c r="E207" s="26"/>
      <c r="F207" s="6"/>
      <c r="H207" s="6"/>
    </row>
    <row r="208" spans="1:8" ht="15.75" customHeight="1">
      <c r="A208" s="6"/>
      <c r="B208" s="6"/>
      <c r="D208" s="9"/>
      <c r="E208" s="26"/>
      <c r="F208" s="6"/>
      <c r="H208" s="6"/>
    </row>
    <row r="209" spans="1:8" ht="15.75" customHeight="1">
      <c r="A209" s="6"/>
      <c r="B209" s="6"/>
      <c r="D209" s="9"/>
      <c r="E209" s="26"/>
      <c r="F209" s="6"/>
      <c r="H209" s="6"/>
    </row>
    <row r="210" spans="1:8" ht="15.75" customHeight="1">
      <c r="A210" s="6"/>
      <c r="B210" s="6"/>
      <c r="D210" s="9"/>
      <c r="E210" s="26"/>
      <c r="F210" s="6"/>
      <c r="H210" s="6"/>
    </row>
    <row r="211" spans="1:8" ht="15.75" customHeight="1">
      <c r="A211" s="6"/>
      <c r="B211" s="6"/>
      <c r="D211" s="9"/>
      <c r="E211" s="26"/>
      <c r="F211" s="6"/>
      <c r="H211" s="6"/>
    </row>
    <row r="212" spans="1:8" ht="15.75" customHeight="1">
      <c r="A212" s="6"/>
      <c r="B212" s="6"/>
      <c r="D212" s="9"/>
      <c r="E212" s="26"/>
      <c r="F212" s="6"/>
      <c r="H212" s="6"/>
    </row>
    <row r="213" spans="1:8" ht="15.75" customHeight="1">
      <c r="A213" s="6"/>
      <c r="B213" s="6"/>
      <c r="D213" s="9"/>
      <c r="E213" s="26"/>
      <c r="F213" s="6"/>
      <c r="H213" s="6"/>
    </row>
    <row r="214" spans="1:8" ht="15.75" customHeight="1">
      <c r="A214" s="6"/>
      <c r="B214" s="6"/>
      <c r="D214" s="9"/>
      <c r="E214" s="26"/>
      <c r="F214" s="6"/>
      <c r="H214" s="6"/>
    </row>
    <row r="215" spans="1:8" ht="15.75" customHeight="1">
      <c r="A215" s="6"/>
      <c r="B215" s="6"/>
      <c r="D215" s="9"/>
      <c r="E215" s="26"/>
      <c r="F215" s="6"/>
      <c r="H215" s="6"/>
    </row>
    <row r="216" spans="1:8" ht="15.75" customHeight="1">
      <c r="A216" s="6"/>
      <c r="B216" s="6"/>
      <c r="D216" s="9"/>
      <c r="E216" s="26"/>
      <c r="F216" s="6"/>
      <c r="H216" s="6"/>
    </row>
    <row r="217" spans="1:8" ht="15.75" customHeight="1">
      <c r="A217" s="6"/>
      <c r="B217" s="6"/>
      <c r="D217" s="9"/>
      <c r="E217" s="26"/>
      <c r="F217" s="6"/>
      <c r="H217" s="6"/>
    </row>
    <row r="218" spans="1:8" ht="15.75" customHeight="1">
      <c r="A218" s="6"/>
      <c r="B218" s="6"/>
      <c r="D218" s="9"/>
      <c r="E218" s="26"/>
      <c r="F218" s="6"/>
      <c r="H218" s="6"/>
    </row>
    <row r="219" spans="1:8" ht="15.75" customHeight="1">
      <c r="A219" s="6"/>
      <c r="B219" s="6"/>
      <c r="D219" s="9"/>
      <c r="E219" s="26"/>
      <c r="F219" s="6"/>
      <c r="H219" s="6"/>
    </row>
    <row r="220" spans="1:8" ht="15.75" customHeight="1">
      <c r="A220" s="6"/>
      <c r="B220" s="6"/>
      <c r="D220" s="9"/>
      <c r="E220" s="26"/>
      <c r="F220" s="6"/>
      <c r="H220" s="6"/>
    </row>
    <row r="221" spans="1:8" ht="15.75" customHeight="1">
      <c r="A221" s="6"/>
      <c r="B221" s="6"/>
      <c r="D221" s="9"/>
      <c r="E221" s="26"/>
      <c r="F221" s="6"/>
      <c r="H221" s="6"/>
    </row>
    <row r="222" spans="1:8" ht="15.75" customHeight="1">
      <c r="A222" s="6"/>
      <c r="B222" s="6"/>
      <c r="D222" s="9"/>
      <c r="E222" s="26"/>
      <c r="F222" s="6"/>
      <c r="H222" s="6"/>
    </row>
    <row r="223" spans="1:8" ht="15.75" customHeight="1">
      <c r="A223" s="6"/>
      <c r="B223" s="6"/>
      <c r="D223" s="9"/>
      <c r="E223" s="26"/>
      <c r="F223" s="6"/>
      <c r="H223" s="6"/>
    </row>
    <row r="224" spans="1:8" ht="15.75" customHeight="1">
      <c r="A224" s="6"/>
      <c r="B224" s="6"/>
      <c r="D224" s="9"/>
      <c r="E224" s="26"/>
      <c r="F224" s="6"/>
      <c r="H224" s="6"/>
    </row>
    <row r="225" spans="1:8" ht="15.75" customHeight="1">
      <c r="A225" s="6"/>
      <c r="B225" s="6"/>
      <c r="D225" s="9"/>
      <c r="E225" s="26"/>
      <c r="F225" s="6"/>
      <c r="H225" s="6"/>
    </row>
    <row r="226" spans="1:8" ht="15.75" customHeight="1">
      <c r="A226" s="6"/>
      <c r="B226" s="6"/>
      <c r="D226" s="9"/>
      <c r="E226" s="26"/>
      <c r="F226" s="6"/>
      <c r="H226" s="6"/>
    </row>
    <row r="227" spans="1:8" ht="15.75" customHeight="1">
      <c r="A227" s="6"/>
      <c r="B227" s="6"/>
      <c r="D227" s="9"/>
      <c r="E227" s="26"/>
      <c r="F227" s="6"/>
      <c r="H227" s="6"/>
    </row>
    <row r="228" spans="1:8" ht="15.75" customHeight="1">
      <c r="A228" s="6"/>
      <c r="B228" s="6"/>
      <c r="D228" s="9"/>
      <c r="E228" s="26"/>
      <c r="F228" s="6"/>
      <c r="H228" s="6"/>
    </row>
    <row r="229" spans="1:8" ht="15.75" customHeight="1">
      <c r="A229" s="6"/>
      <c r="B229" s="6"/>
      <c r="D229" s="9"/>
      <c r="E229" s="26"/>
      <c r="F229" s="6"/>
      <c r="H229" s="6"/>
    </row>
    <row r="230" spans="1:8" ht="15.75" customHeight="1">
      <c r="A230" s="6"/>
      <c r="B230" s="6"/>
      <c r="D230" s="9"/>
      <c r="E230" s="26"/>
      <c r="F230" s="6"/>
      <c r="H230" s="6"/>
    </row>
    <row r="231" spans="1:8" ht="15.75" customHeight="1">
      <c r="A231" s="6"/>
      <c r="B231" s="6"/>
      <c r="D231" s="9"/>
      <c r="E231" s="26"/>
      <c r="F231" s="6"/>
      <c r="H231" s="6"/>
    </row>
    <row r="232" spans="1:8" ht="15.75" customHeight="1">
      <c r="A232" s="6"/>
      <c r="B232" s="6"/>
      <c r="D232" s="9"/>
      <c r="E232" s="26"/>
      <c r="F232" s="6"/>
      <c r="H232" s="6"/>
    </row>
    <row r="233" spans="1:8" ht="15.75" customHeight="1">
      <c r="A233" s="6"/>
      <c r="B233" s="6"/>
      <c r="D233" s="9"/>
      <c r="E233" s="26"/>
      <c r="F233" s="6"/>
      <c r="H233" s="6"/>
    </row>
    <row r="234" spans="1:8" ht="15.75" customHeight="1">
      <c r="A234" s="6"/>
      <c r="B234" s="6"/>
      <c r="D234" s="9"/>
      <c r="E234" s="26"/>
      <c r="F234" s="6"/>
      <c r="H234" s="6"/>
    </row>
    <row r="235" spans="1:8" ht="15.75" customHeight="1">
      <c r="A235" s="6"/>
      <c r="B235" s="6"/>
      <c r="D235" s="9"/>
      <c r="E235" s="26"/>
      <c r="F235" s="6"/>
      <c r="H235" s="6"/>
    </row>
    <row r="236" spans="1:8" ht="15.75" customHeight="1">
      <c r="A236" s="6"/>
      <c r="B236" s="6"/>
      <c r="D236" s="9"/>
      <c r="E236" s="26"/>
      <c r="F236" s="6"/>
      <c r="H236" s="6"/>
    </row>
    <row r="237" spans="1:8" ht="15.75" customHeight="1">
      <c r="A237" s="6"/>
      <c r="B237" s="6"/>
      <c r="D237" s="9"/>
      <c r="E237" s="26"/>
      <c r="F237" s="6"/>
      <c r="H237" s="6"/>
    </row>
    <row r="238" spans="1:8" ht="15.75" customHeight="1">
      <c r="A238" s="6"/>
      <c r="B238" s="6"/>
      <c r="D238" s="9"/>
      <c r="E238" s="26"/>
      <c r="F238" s="6"/>
      <c r="H238" s="6"/>
    </row>
    <row r="239" spans="1:8" ht="15.75" customHeight="1">
      <c r="A239" s="6"/>
      <c r="B239" s="6"/>
      <c r="D239" s="9"/>
      <c r="E239" s="26"/>
      <c r="F239" s="6"/>
      <c r="H239" s="6"/>
    </row>
    <row r="240" spans="1:8" ht="15.75" customHeight="1">
      <c r="A240" s="6"/>
      <c r="B240" s="6"/>
      <c r="D240" s="9"/>
      <c r="E240" s="26"/>
      <c r="F240" s="6"/>
      <c r="H240" s="6"/>
    </row>
    <row r="241" spans="1:8" ht="15.75" customHeight="1">
      <c r="A241" s="6"/>
      <c r="B241" s="6"/>
      <c r="D241" s="9"/>
      <c r="E241" s="26"/>
      <c r="F241" s="6"/>
      <c r="H241" s="6"/>
    </row>
    <row r="242" spans="1:8" ht="15.75" customHeight="1">
      <c r="A242" s="6"/>
      <c r="B242" s="6"/>
      <c r="D242" s="9"/>
      <c r="E242" s="26"/>
      <c r="F242" s="6"/>
      <c r="H242" s="6"/>
    </row>
    <row r="243" spans="1:8" ht="15.75" customHeight="1">
      <c r="A243" s="6"/>
      <c r="B243" s="6"/>
      <c r="D243" s="9"/>
      <c r="E243" s="26"/>
      <c r="F243" s="6"/>
      <c r="H243" s="6"/>
    </row>
    <row r="244" spans="1:8" ht="15.75" customHeight="1">
      <c r="A244" s="6"/>
      <c r="B244" s="6"/>
      <c r="D244" s="9"/>
      <c r="E244" s="26"/>
      <c r="F244" s="6"/>
      <c r="H244" s="6"/>
    </row>
    <row r="245" spans="1:8" ht="15.75" customHeight="1">
      <c r="A245" s="6"/>
      <c r="B245" s="6"/>
      <c r="D245" s="9"/>
      <c r="E245" s="26"/>
      <c r="F245" s="6"/>
      <c r="H245" s="6"/>
    </row>
    <row r="246" spans="1:8" ht="15.75" customHeight="1">
      <c r="A246" s="6"/>
      <c r="B246" s="6"/>
      <c r="D246" s="9"/>
      <c r="E246" s="26"/>
      <c r="F246" s="6"/>
      <c r="H246" s="6"/>
    </row>
    <row r="247" spans="1:8" ht="15.75" customHeight="1">
      <c r="A247" s="6"/>
      <c r="B247" s="6"/>
      <c r="D247" s="9"/>
      <c r="E247" s="26"/>
      <c r="F247" s="6"/>
      <c r="H247" s="6"/>
    </row>
    <row r="248" spans="1:8" ht="15.75" customHeight="1">
      <c r="A248" s="6"/>
      <c r="B248" s="6"/>
      <c r="D248" s="9"/>
      <c r="E248" s="26"/>
      <c r="F248" s="6"/>
      <c r="H248" s="6"/>
    </row>
    <row r="249" spans="1:8" ht="15.75" customHeight="1">
      <c r="A249" s="6"/>
      <c r="B249" s="6"/>
      <c r="D249" s="9"/>
      <c r="E249" s="26"/>
      <c r="F249" s="6"/>
      <c r="H249" s="6"/>
    </row>
    <row r="250" spans="1:8" ht="15.75" customHeight="1">
      <c r="A250" s="6"/>
      <c r="B250" s="6"/>
      <c r="D250" s="9"/>
      <c r="E250" s="26"/>
      <c r="F250" s="6"/>
      <c r="H250" s="6"/>
    </row>
    <row r="251" spans="1:8" ht="15.75" customHeight="1">
      <c r="A251" s="6"/>
      <c r="B251" s="6"/>
      <c r="D251" s="9"/>
      <c r="E251" s="26"/>
      <c r="F251" s="6"/>
      <c r="H251" s="6"/>
    </row>
    <row r="252" spans="1:8" ht="15.75" customHeight="1">
      <c r="A252" s="6"/>
      <c r="B252" s="6"/>
      <c r="D252" s="9"/>
      <c r="E252" s="26"/>
      <c r="F252" s="6"/>
      <c r="H252" s="6"/>
    </row>
    <row r="253" spans="1:8" ht="15.75" customHeight="1">
      <c r="A253" s="6"/>
      <c r="B253" s="6"/>
      <c r="D253" s="9"/>
      <c r="E253" s="26"/>
      <c r="F253" s="6"/>
      <c r="H253" s="6"/>
    </row>
    <row r="254" spans="1:8" ht="15.75" customHeight="1">
      <c r="A254" s="6"/>
      <c r="B254" s="6"/>
      <c r="D254" s="9"/>
      <c r="E254" s="26"/>
      <c r="F254" s="6"/>
      <c r="H254" s="6"/>
    </row>
    <row r="255" spans="1:8" ht="15.75" customHeight="1">
      <c r="A255" s="6"/>
      <c r="B255" s="6"/>
      <c r="D255" s="9"/>
      <c r="E255" s="26"/>
      <c r="F255" s="6"/>
      <c r="H255" s="6"/>
    </row>
    <row r="256" spans="1:8" ht="15.75" customHeight="1">
      <c r="A256" s="6"/>
      <c r="B256" s="6"/>
      <c r="D256" s="9"/>
      <c r="E256" s="26"/>
      <c r="F256" s="6"/>
      <c r="H256" s="6"/>
    </row>
    <row r="257" spans="1:8" ht="15.75" customHeight="1">
      <c r="A257" s="6"/>
      <c r="B257" s="6"/>
      <c r="D257" s="9"/>
      <c r="E257" s="26"/>
      <c r="F257" s="6"/>
      <c r="H257" s="6"/>
    </row>
    <row r="258" spans="1:8" ht="15.75" customHeight="1">
      <c r="A258" s="6"/>
      <c r="B258" s="6"/>
      <c r="D258" s="9"/>
      <c r="E258" s="26"/>
      <c r="F258" s="6"/>
      <c r="H258" s="6"/>
    </row>
    <row r="259" spans="1:8" ht="15.75" customHeight="1">
      <c r="A259" s="6"/>
      <c r="B259" s="6"/>
      <c r="D259" s="9"/>
      <c r="E259" s="26"/>
      <c r="F259" s="6"/>
      <c r="H259" s="6"/>
    </row>
    <row r="260" spans="1:8" ht="15.75" customHeight="1">
      <c r="A260" s="6"/>
      <c r="B260" s="6"/>
      <c r="D260" s="9"/>
      <c r="E260" s="26"/>
      <c r="F260" s="6"/>
      <c r="H260" s="6"/>
    </row>
    <row r="261" spans="1:8" ht="15.75" customHeight="1">
      <c r="A261" s="6"/>
      <c r="B261" s="6"/>
      <c r="D261" s="9"/>
      <c r="E261" s="26"/>
      <c r="F261" s="6"/>
      <c r="H261" s="6"/>
    </row>
    <row r="262" spans="1:8" ht="15.75" customHeight="1">
      <c r="A262" s="6"/>
      <c r="B262" s="6"/>
      <c r="D262" s="9"/>
      <c r="E262" s="26"/>
      <c r="F262" s="6"/>
      <c r="H262" s="6"/>
    </row>
    <row r="263" spans="1:8" ht="15.75" customHeight="1">
      <c r="A263" s="6"/>
      <c r="B263" s="6"/>
      <c r="D263" s="9"/>
      <c r="E263" s="26"/>
      <c r="F263" s="6"/>
      <c r="H263" s="6"/>
    </row>
    <row r="264" spans="1:8" ht="15.75" customHeight="1">
      <c r="A264" s="6"/>
      <c r="B264" s="6"/>
      <c r="D264" s="9"/>
      <c r="E264" s="26"/>
      <c r="F264" s="6"/>
      <c r="H264" s="6"/>
    </row>
    <row r="265" spans="1:8" ht="15.75" customHeight="1">
      <c r="A265" s="6"/>
      <c r="B265" s="6"/>
      <c r="D265" s="9"/>
      <c r="E265" s="26"/>
      <c r="F265" s="6"/>
      <c r="H265" s="6"/>
    </row>
    <row r="266" spans="1:8" ht="15.75" customHeight="1">
      <c r="A266" s="6"/>
      <c r="B266" s="6"/>
      <c r="D266" s="9"/>
      <c r="E266" s="26"/>
      <c r="F266" s="6"/>
      <c r="H266" s="6"/>
    </row>
    <row r="267" spans="1:8" ht="15.75" customHeight="1">
      <c r="A267" s="6"/>
      <c r="B267" s="6"/>
      <c r="D267" s="9"/>
      <c r="E267" s="26"/>
      <c r="F267" s="6"/>
      <c r="H267" s="6"/>
    </row>
    <row r="268" spans="1:8" ht="15.75" customHeight="1">
      <c r="A268" s="6"/>
      <c r="B268" s="6"/>
      <c r="D268" s="9"/>
      <c r="E268" s="26"/>
      <c r="F268" s="6"/>
      <c r="H268" s="6"/>
    </row>
    <row r="269" spans="1:8" ht="15.75" customHeight="1">
      <c r="A269" s="6"/>
      <c r="B269" s="6"/>
      <c r="D269" s="9"/>
      <c r="E269" s="26"/>
      <c r="F269" s="6"/>
      <c r="H269" s="6"/>
    </row>
    <row r="270" spans="1:8" ht="15.75" customHeight="1">
      <c r="A270" s="6"/>
      <c r="B270" s="6"/>
      <c r="D270" s="9"/>
      <c r="E270" s="26"/>
      <c r="F270" s="6"/>
      <c r="H270" s="6"/>
    </row>
    <row r="271" spans="1:8" ht="15.75" customHeight="1">
      <c r="A271" s="6"/>
      <c r="B271" s="6"/>
      <c r="D271" s="9"/>
      <c r="E271" s="26"/>
      <c r="F271" s="6"/>
      <c r="H271" s="6"/>
    </row>
    <row r="272" spans="1:8" ht="15.75" customHeight="1">
      <c r="A272" s="6"/>
      <c r="B272" s="6"/>
      <c r="D272" s="9"/>
      <c r="E272" s="26"/>
      <c r="F272" s="6"/>
      <c r="H272" s="6"/>
    </row>
    <row r="273" spans="1:8" ht="15.75" customHeight="1">
      <c r="A273" s="6"/>
      <c r="B273" s="6"/>
      <c r="D273" s="9"/>
      <c r="E273" s="26"/>
      <c r="F273" s="6"/>
      <c r="H273" s="6"/>
    </row>
    <row r="274" spans="1:8" ht="15.75" customHeight="1">
      <c r="A274" s="6"/>
      <c r="B274" s="6"/>
      <c r="D274" s="9"/>
      <c r="E274" s="26"/>
      <c r="F274" s="6"/>
      <c r="H274" s="6"/>
    </row>
    <row r="275" spans="1:8" ht="15.75" customHeight="1">
      <c r="A275" s="6"/>
      <c r="B275" s="6"/>
      <c r="D275" s="9"/>
      <c r="E275" s="26"/>
      <c r="F275" s="6"/>
      <c r="H275" s="6"/>
    </row>
    <row r="276" spans="1:8" ht="15.75" customHeight="1">
      <c r="A276" s="6"/>
      <c r="B276" s="6"/>
      <c r="D276" s="9"/>
      <c r="E276" s="26"/>
      <c r="F276" s="6"/>
      <c r="H276" s="6"/>
    </row>
    <row r="277" spans="1:8" ht="15.75" customHeight="1">
      <c r="A277" s="6"/>
      <c r="B277" s="6"/>
      <c r="D277" s="9"/>
      <c r="E277" s="26"/>
      <c r="F277" s="6"/>
      <c r="H277" s="6"/>
    </row>
    <row r="278" spans="1:8" ht="15.75" customHeight="1">
      <c r="A278" s="6"/>
      <c r="B278" s="6"/>
      <c r="D278" s="9"/>
      <c r="E278" s="26"/>
      <c r="F278" s="6"/>
      <c r="H278" s="6"/>
    </row>
    <row r="279" spans="1:8" ht="15.75" customHeight="1">
      <c r="A279" s="6"/>
      <c r="B279" s="6"/>
      <c r="D279" s="9"/>
      <c r="E279" s="26"/>
      <c r="F279" s="6"/>
      <c r="H279" s="6"/>
    </row>
    <row r="280" spans="1:8" ht="15.75" customHeight="1">
      <c r="A280" s="6"/>
      <c r="B280" s="6"/>
      <c r="D280" s="9"/>
      <c r="E280" s="26"/>
      <c r="F280" s="6"/>
      <c r="H280" s="6"/>
    </row>
    <row r="281" spans="1:8" ht="15.75" customHeight="1">
      <c r="A281" s="6"/>
      <c r="B281" s="6"/>
      <c r="D281" s="9"/>
      <c r="E281" s="26"/>
      <c r="F281" s="6"/>
      <c r="H281" s="6"/>
    </row>
    <row r="282" spans="1:8" ht="15.75" customHeight="1">
      <c r="A282" s="6"/>
      <c r="B282" s="6"/>
      <c r="D282" s="9"/>
      <c r="E282" s="26"/>
      <c r="F282" s="6"/>
      <c r="H282" s="6"/>
    </row>
    <row r="283" spans="1:8" ht="15.75" customHeight="1">
      <c r="A283" s="6"/>
      <c r="B283" s="6"/>
      <c r="D283" s="9"/>
      <c r="E283" s="26"/>
      <c r="F283" s="6"/>
      <c r="H283" s="6"/>
    </row>
    <row r="284" spans="1:8" ht="15.75" customHeight="1">
      <c r="A284" s="6"/>
      <c r="B284" s="6"/>
      <c r="D284" s="9"/>
      <c r="E284" s="26"/>
      <c r="F284" s="6"/>
      <c r="H284" s="6"/>
    </row>
    <row r="285" spans="1:8" ht="15.75" customHeight="1">
      <c r="A285" s="6"/>
      <c r="B285" s="6"/>
      <c r="D285" s="9"/>
      <c r="E285" s="26"/>
      <c r="F285" s="6"/>
      <c r="H285" s="6"/>
    </row>
    <row r="286" spans="1:8" ht="15.75" customHeight="1">
      <c r="A286" s="6"/>
      <c r="B286" s="6"/>
      <c r="D286" s="9"/>
      <c r="E286" s="26"/>
      <c r="F286" s="6"/>
      <c r="H286" s="6"/>
    </row>
    <row r="287" spans="1:8" ht="15.75" customHeight="1">
      <c r="A287" s="6"/>
      <c r="B287" s="6"/>
      <c r="D287" s="9"/>
      <c r="E287" s="26"/>
      <c r="F287" s="6"/>
      <c r="H287" s="6"/>
    </row>
    <row r="288" spans="1:8" ht="15.75" customHeight="1">
      <c r="A288" s="6"/>
      <c r="B288" s="6"/>
      <c r="D288" s="9"/>
      <c r="E288" s="26"/>
      <c r="F288" s="6"/>
      <c r="H288" s="6"/>
    </row>
    <row r="289" spans="1:8" ht="15.75" customHeight="1">
      <c r="A289" s="6"/>
      <c r="B289" s="6"/>
      <c r="D289" s="9"/>
      <c r="E289" s="26"/>
      <c r="F289" s="6"/>
      <c r="H289" s="6"/>
    </row>
    <row r="290" spans="1:8" ht="15.75" customHeight="1">
      <c r="A290" s="6"/>
      <c r="B290" s="6"/>
      <c r="D290" s="9"/>
      <c r="E290" s="26"/>
      <c r="F290" s="6"/>
      <c r="H290" s="6"/>
    </row>
    <row r="291" spans="1:8" ht="15.75" customHeight="1">
      <c r="A291" s="6"/>
      <c r="B291" s="6"/>
      <c r="D291" s="9"/>
      <c r="E291" s="26"/>
      <c r="F291" s="6"/>
      <c r="H291" s="6"/>
    </row>
    <row r="292" spans="1:8" ht="15.75" customHeight="1">
      <c r="A292" s="6"/>
      <c r="B292" s="6"/>
      <c r="D292" s="9"/>
      <c r="E292" s="26"/>
      <c r="F292" s="6"/>
      <c r="H292" s="6"/>
    </row>
    <row r="293" spans="1:8" ht="15.75" customHeight="1">
      <c r="A293" s="6"/>
      <c r="B293" s="6"/>
      <c r="D293" s="9"/>
      <c r="E293" s="26"/>
      <c r="F293" s="6"/>
      <c r="H293" s="6"/>
    </row>
    <row r="294" spans="1:8" ht="15.75" customHeight="1">
      <c r="A294" s="6"/>
      <c r="B294" s="6"/>
      <c r="D294" s="9"/>
      <c r="E294" s="26"/>
      <c r="F294" s="6"/>
      <c r="H294" s="6"/>
    </row>
    <row r="295" spans="1:8" ht="15.75" customHeight="1">
      <c r="A295" s="6"/>
      <c r="B295" s="6"/>
      <c r="D295" s="9"/>
      <c r="E295" s="26"/>
      <c r="F295" s="6"/>
      <c r="H295" s="6"/>
    </row>
    <row r="296" spans="1:8" ht="15.75" customHeight="1">
      <c r="A296" s="6"/>
      <c r="B296" s="6"/>
      <c r="D296" s="9"/>
      <c r="E296" s="26"/>
      <c r="F296" s="6"/>
      <c r="H296" s="6"/>
    </row>
    <row r="297" spans="1:8" ht="15.75" customHeight="1">
      <c r="A297" s="6"/>
      <c r="B297" s="6"/>
      <c r="D297" s="9"/>
      <c r="E297" s="26"/>
      <c r="F297" s="6"/>
      <c r="H297" s="6"/>
    </row>
    <row r="298" spans="1:8" ht="15.75" customHeight="1">
      <c r="A298" s="6"/>
      <c r="B298" s="6"/>
      <c r="D298" s="9"/>
      <c r="E298" s="26"/>
      <c r="F298" s="6"/>
      <c r="H298" s="6"/>
    </row>
    <row r="299" spans="1:8" ht="15.75" customHeight="1">
      <c r="A299" s="6"/>
      <c r="B299" s="6"/>
      <c r="D299" s="9"/>
      <c r="E299" s="26"/>
      <c r="F299" s="6"/>
      <c r="H299" s="6"/>
    </row>
    <row r="300" spans="1:8" ht="15.75" customHeight="1">
      <c r="A300" s="6"/>
      <c r="B300" s="6"/>
      <c r="D300" s="9"/>
      <c r="E300" s="26"/>
      <c r="F300" s="6"/>
      <c r="H300" s="6"/>
    </row>
    <row r="301" spans="1:8" ht="15.75" customHeight="1">
      <c r="A301" s="6"/>
      <c r="B301" s="6"/>
      <c r="D301" s="9"/>
      <c r="E301" s="26"/>
      <c r="F301" s="6"/>
      <c r="H301" s="6"/>
    </row>
    <row r="302" spans="1:8" ht="15.75" customHeight="1">
      <c r="A302" s="6"/>
      <c r="B302" s="6"/>
      <c r="D302" s="9"/>
      <c r="E302" s="26"/>
      <c r="F302" s="6"/>
      <c r="H302" s="6"/>
    </row>
    <row r="303" spans="1:8" ht="15.75" customHeight="1">
      <c r="A303" s="6"/>
      <c r="B303" s="6"/>
      <c r="D303" s="9"/>
      <c r="E303" s="26"/>
      <c r="F303" s="6"/>
      <c r="H303" s="6"/>
    </row>
    <row r="304" spans="1:8" ht="15.75" customHeight="1">
      <c r="A304" s="6"/>
      <c r="B304" s="6"/>
      <c r="D304" s="9"/>
      <c r="E304" s="26"/>
      <c r="F304" s="6"/>
      <c r="H304" s="6"/>
    </row>
    <row r="305" spans="1:8" ht="15.75" customHeight="1">
      <c r="A305" s="6"/>
      <c r="B305" s="6"/>
      <c r="D305" s="9"/>
      <c r="E305" s="26"/>
      <c r="F305" s="6"/>
      <c r="H305" s="6"/>
    </row>
    <row r="306" spans="1:8" ht="15.75" customHeight="1">
      <c r="A306" s="6"/>
      <c r="B306" s="6"/>
      <c r="D306" s="9"/>
      <c r="E306" s="26"/>
      <c r="F306" s="6"/>
      <c r="H306" s="6"/>
    </row>
    <row r="307" spans="1:8" ht="15.75" customHeight="1">
      <c r="A307" s="6"/>
      <c r="B307" s="6"/>
      <c r="D307" s="9"/>
      <c r="E307" s="26"/>
      <c r="F307" s="6"/>
      <c r="H307" s="6"/>
    </row>
    <row r="308" spans="1:8" ht="15.75" customHeight="1">
      <c r="A308" s="6"/>
      <c r="B308" s="6"/>
      <c r="D308" s="9"/>
      <c r="E308" s="26"/>
      <c r="F308" s="6"/>
      <c r="H308" s="6"/>
    </row>
    <row r="309" spans="1:8" ht="15.75" customHeight="1">
      <c r="A309" s="6"/>
      <c r="B309" s="6"/>
      <c r="D309" s="9"/>
      <c r="E309" s="26"/>
      <c r="F309" s="6"/>
      <c r="H309" s="6"/>
    </row>
    <row r="310" spans="1:8" ht="15.75" customHeight="1">
      <c r="A310" s="6"/>
      <c r="B310" s="6"/>
      <c r="D310" s="9"/>
      <c r="E310" s="26"/>
      <c r="F310" s="6"/>
      <c r="H310" s="6"/>
    </row>
    <row r="311" spans="1:8" ht="15.75" customHeight="1">
      <c r="A311" s="6"/>
      <c r="B311" s="6"/>
      <c r="D311" s="9"/>
      <c r="E311" s="26"/>
      <c r="F311" s="6"/>
      <c r="H311" s="6"/>
    </row>
    <row r="312" spans="1:8" ht="15.75" customHeight="1">
      <c r="A312" s="6"/>
      <c r="B312" s="6"/>
      <c r="D312" s="9"/>
      <c r="E312" s="26"/>
      <c r="F312" s="6"/>
      <c r="H312" s="6"/>
    </row>
    <row r="313" spans="1:8" ht="15.75" customHeight="1">
      <c r="A313" s="6"/>
      <c r="B313" s="6"/>
      <c r="D313" s="9"/>
      <c r="E313" s="26"/>
      <c r="F313" s="6"/>
      <c r="H313" s="6"/>
    </row>
    <row r="314" spans="1:8" ht="15.75" customHeight="1">
      <c r="A314" s="6"/>
      <c r="B314" s="6"/>
      <c r="D314" s="9"/>
      <c r="E314" s="26"/>
      <c r="F314" s="6"/>
      <c r="H314" s="6"/>
    </row>
    <row r="315" spans="1:8" ht="15.75" customHeight="1">
      <c r="A315" s="6"/>
      <c r="B315" s="6"/>
      <c r="D315" s="9"/>
      <c r="E315" s="26"/>
      <c r="F315" s="6"/>
      <c r="H315" s="6"/>
    </row>
    <row r="316" spans="1:8" ht="15.75" customHeight="1">
      <c r="A316" s="6"/>
      <c r="B316" s="6"/>
      <c r="D316" s="9"/>
      <c r="E316" s="26"/>
      <c r="F316" s="6"/>
      <c r="H316" s="6"/>
    </row>
    <row r="317" spans="1:8" ht="15.75" customHeight="1">
      <c r="A317" s="6"/>
      <c r="B317" s="6"/>
      <c r="D317" s="9"/>
      <c r="E317" s="26"/>
      <c r="F317" s="6"/>
      <c r="H317" s="6"/>
    </row>
    <row r="318" spans="1:8" ht="15.75" customHeight="1">
      <c r="A318" s="6"/>
      <c r="B318" s="6"/>
      <c r="D318" s="9"/>
      <c r="E318" s="26"/>
      <c r="F318" s="6"/>
      <c r="H318" s="6"/>
    </row>
    <row r="319" spans="1:8" ht="15.75" customHeight="1">
      <c r="A319" s="6"/>
      <c r="B319" s="6"/>
      <c r="D319" s="9"/>
      <c r="E319" s="26"/>
      <c r="F319" s="6"/>
      <c r="H319" s="6"/>
    </row>
    <row r="320" spans="1:8" ht="15.75" customHeight="1">
      <c r="A320" s="6"/>
      <c r="B320" s="6"/>
      <c r="D320" s="9"/>
      <c r="E320" s="26"/>
      <c r="F320" s="6"/>
      <c r="H320" s="6"/>
    </row>
    <row r="321" spans="1:8" ht="15.75" customHeight="1">
      <c r="A321" s="6"/>
      <c r="B321" s="6"/>
      <c r="D321" s="9"/>
      <c r="E321" s="26"/>
      <c r="F321" s="6"/>
      <c r="H321" s="6"/>
    </row>
    <row r="322" spans="1:8" ht="15.75" customHeight="1">
      <c r="A322" s="6"/>
      <c r="B322" s="6"/>
      <c r="D322" s="9"/>
      <c r="E322" s="26"/>
      <c r="F322" s="6"/>
      <c r="H322" s="6"/>
    </row>
    <row r="323" spans="1:8" ht="15.75" customHeight="1"/>
    <row r="324" spans="1:8" ht="15.75" customHeight="1"/>
    <row r="325" spans="1:8" ht="15.75" customHeight="1"/>
    <row r="326" spans="1:8" ht="15.75" customHeight="1"/>
    <row r="327" spans="1:8" ht="15.75" customHeight="1"/>
    <row r="328" spans="1:8" ht="15.75" customHeight="1"/>
    <row r="329" spans="1:8" ht="15.75" customHeight="1"/>
    <row r="330" spans="1:8" ht="15.75" customHeight="1"/>
    <row r="331" spans="1:8" ht="15.75" customHeight="1"/>
    <row r="332" spans="1:8" ht="15.75" customHeight="1"/>
    <row r="333" spans="1:8" ht="15.75" customHeight="1"/>
    <row r="334" spans="1:8" ht="15.75" customHeight="1"/>
    <row r="335" spans="1:8" ht="15.75" customHeight="1"/>
    <row r="336" spans="1:8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A2:F2"/>
    <mergeCell ref="A3:F3"/>
    <mergeCell ref="A4:F4"/>
    <mergeCell ref="B120:C120"/>
    <mergeCell ref="E122:F122"/>
  </mergeCells>
  <pageMargins left="0.51181102362204722" right="0.19685039370078741" top="0.33" bottom="0.24" header="0.16" footer="0"/>
  <pageSetup paperSize="9" orientation="portrait" r:id="rId1"/>
  <headerFooter differentFirst="1">
    <oddHeader>&amp;C&amp;P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1.25" defaultRowHeight="15" customHeight="1"/>
  <cols>
    <col min="1" max="6" width="8.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1.25" defaultRowHeight="15" customHeight="1"/>
  <cols>
    <col min="1" max="6" width="8.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Phụ lục 1 ĐÊ cấp II</vt:lpstr>
      <vt:lpstr>Phụ lục 2 Cống dưới đê</vt:lpstr>
      <vt:lpstr>Phụ lục 3 ĐÊ</vt:lpstr>
      <vt:lpstr>Phụ lục 4 Kè</vt:lpstr>
      <vt:lpstr>Phụ lục 5 LLQLĐND</vt:lpstr>
      <vt:lpstr>Phụ lục 6 LLQLĐND chi tiết</vt:lpstr>
      <vt:lpstr>Sheet2</vt:lpstr>
      <vt:lpstr>Sheet3</vt:lpstr>
      <vt:lpstr>'Phụ lục 1 ĐÊ cấp II'!Print_Titles</vt:lpstr>
      <vt:lpstr>'Phụ lục 2 Cống dưới đê'!Print_Titles</vt:lpstr>
      <vt:lpstr>'Phụ lục 3 ĐÊ'!Print_Titles</vt:lpstr>
      <vt:lpstr>'Phụ lục 4 Kè'!Print_Titles</vt:lpstr>
      <vt:lpstr>'Phụ lục 6 LLQLĐND chi tiết'!Print_Titles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NHC</dc:creator>
  <cp:lastModifiedBy>VX</cp:lastModifiedBy>
  <cp:lastPrinted>2020-05-06T04:00:03Z</cp:lastPrinted>
  <dcterms:created xsi:type="dcterms:W3CDTF">2020-04-27T02:08:39Z</dcterms:created>
  <dcterms:modified xsi:type="dcterms:W3CDTF">2020-05-06T09:51:23Z</dcterms:modified>
</cp:coreProperties>
</file>