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120" windowWidth="17235" windowHeight="9795" tabRatio="539" firstSheet="6" activeTab="10"/>
  </bookViews>
  <sheets>
    <sheet name="van hoa" sheetId="5" state="hidden" r:id="rId1"/>
    <sheet name="Giai doan 2018-2020 (2)" sheetId="2" state="hidden" r:id="rId2"/>
    <sheet name="PL1 xa dat chuan" sheetId="16" r:id="rId3"/>
    <sheet name="PL2 tieu chi huyen ntm" sheetId="17" r:id="rId4"/>
    <sheet name="PL3 KQ KDCM" sheetId="15" r:id="rId5"/>
    <sheet name="PL 4 xa nang cao" sheetId="11" r:id="rId6"/>
    <sheet name="PL5 xa kieu mau" sheetId="12" r:id="rId7"/>
    <sheet name="PL6.Nguồn lực 10 năm" sheetId="7" r:id="rId8"/>
    <sheet name="PL 7 nhu cau von" sheetId="6" r:id="rId9"/>
    <sheet name="PL08.2020-2022" sheetId="8" r:id="rId10"/>
    <sheet name="PL09.2023-2025" sheetId="10" r:id="rId11"/>
    <sheet name="Nghi Xuân" sheetId="13" state="hidden" r:id="rId12"/>
    <sheet name="So sanh" sheetId="14" state="hidden" r:id="rId13"/>
    <sheet name="PL10 co cau von" sheetId="18" r:id="rId14"/>
  </sheets>
  <externalReferences>
    <externalReference r:id="rId15"/>
    <externalReference r:id="rId16"/>
    <externalReference r:id="rId17"/>
  </externalReferences>
  <definedNames>
    <definedName name="______a1" localSheetId="8" hidden="1">{"'Sheet1'!$L$16"}</definedName>
    <definedName name="______a1" localSheetId="9" hidden="1">{"'Sheet1'!$L$16"}</definedName>
    <definedName name="______a1" localSheetId="10" hidden="1">{"'Sheet1'!$L$16"}</definedName>
    <definedName name="______a1" hidden="1">{"'Sheet1'!$L$16"}</definedName>
    <definedName name="______ban2" localSheetId="8" hidden="1">{"'Sheet1'!$L$16"}</definedName>
    <definedName name="______ban2" localSheetId="9" hidden="1">{"'Sheet1'!$L$16"}</definedName>
    <definedName name="______ban2" localSheetId="10" hidden="1">{"'Sheet1'!$L$16"}</definedName>
    <definedName name="______ban2" hidden="1">{"'Sheet1'!$L$16"}</definedName>
    <definedName name="______h1" localSheetId="8" hidden="1">{"'Sheet1'!$L$16"}</definedName>
    <definedName name="______h1" localSheetId="9" hidden="1">{"'Sheet1'!$L$16"}</definedName>
    <definedName name="______h1" localSheetId="10" hidden="1">{"'Sheet1'!$L$16"}</definedName>
    <definedName name="______h1" hidden="1">{"'Sheet1'!$L$16"}</definedName>
    <definedName name="______hu1" localSheetId="8" hidden="1">{"'Sheet1'!$L$16"}</definedName>
    <definedName name="______hu1" localSheetId="9" hidden="1">{"'Sheet1'!$L$16"}</definedName>
    <definedName name="______hu1" localSheetId="10" hidden="1">{"'Sheet1'!$L$16"}</definedName>
    <definedName name="______hu1" hidden="1">{"'Sheet1'!$L$16"}</definedName>
    <definedName name="______hu2" localSheetId="8" hidden="1">{"'Sheet1'!$L$16"}</definedName>
    <definedName name="______hu2" localSheetId="9" hidden="1">{"'Sheet1'!$L$16"}</definedName>
    <definedName name="______hu2" localSheetId="10" hidden="1">{"'Sheet1'!$L$16"}</definedName>
    <definedName name="______hu2" hidden="1">{"'Sheet1'!$L$16"}</definedName>
    <definedName name="______hu5" localSheetId="8" hidden="1">{"'Sheet1'!$L$16"}</definedName>
    <definedName name="______hu5" localSheetId="9" hidden="1">{"'Sheet1'!$L$16"}</definedName>
    <definedName name="______hu5" localSheetId="10" hidden="1">{"'Sheet1'!$L$16"}</definedName>
    <definedName name="______hu5" hidden="1">{"'Sheet1'!$L$16"}</definedName>
    <definedName name="______hu6" localSheetId="8" hidden="1">{"'Sheet1'!$L$16"}</definedName>
    <definedName name="______hu6" localSheetId="9" hidden="1">{"'Sheet1'!$L$16"}</definedName>
    <definedName name="______hu6" localSheetId="10" hidden="1">{"'Sheet1'!$L$16"}</definedName>
    <definedName name="______hu6" hidden="1">{"'Sheet1'!$L$16"}</definedName>
    <definedName name="______M36" localSheetId="8" hidden="1">{"'Sheet1'!$L$16"}</definedName>
    <definedName name="______M36" localSheetId="9" hidden="1">{"'Sheet1'!$L$16"}</definedName>
    <definedName name="______M36" localSheetId="10" hidden="1">{"'Sheet1'!$L$16"}</definedName>
    <definedName name="______M36" hidden="1">{"'Sheet1'!$L$16"}</definedName>
    <definedName name="______PA3" localSheetId="8" hidden="1">{"'Sheet1'!$L$16"}</definedName>
    <definedName name="______PA3" localSheetId="9" hidden="1">{"'Sheet1'!$L$16"}</definedName>
    <definedName name="______PA3" localSheetId="10" hidden="1">{"'Sheet1'!$L$16"}</definedName>
    <definedName name="______PA3" hidden="1">{"'Sheet1'!$L$16"}</definedName>
    <definedName name="______Tru21" localSheetId="8" hidden="1">{"'Sheet1'!$L$16"}</definedName>
    <definedName name="______Tru21" localSheetId="9" hidden="1">{"'Sheet1'!$L$16"}</definedName>
    <definedName name="______Tru21" localSheetId="10" hidden="1">{"'Sheet1'!$L$16"}</definedName>
    <definedName name="______Tru21" hidden="1">{"'Sheet1'!$L$16"}</definedName>
    <definedName name="_____a1" localSheetId="8" hidden="1">{"'Sheet1'!$L$16"}</definedName>
    <definedName name="_____a1" localSheetId="9" hidden="1">{"'Sheet1'!$L$16"}</definedName>
    <definedName name="_____a1" localSheetId="10" hidden="1">{"'Sheet1'!$L$16"}</definedName>
    <definedName name="_____a1" hidden="1">{"'Sheet1'!$L$16"}</definedName>
    <definedName name="_____ban2" localSheetId="8" hidden="1">{"'Sheet1'!$L$16"}</definedName>
    <definedName name="_____ban2" localSheetId="9" hidden="1">{"'Sheet1'!$L$16"}</definedName>
    <definedName name="_____ban2" localSheetId="10" hidden="1">{"'Sheet1'!$L$16"}</definedName>
    <definedName name="_____ban2" hidden="1">{"'Sheet1'!$L$16"}</definedName>
    <definedName name="_____h1" localSheetId="8" hidden="1">{"'Sheet1'!$L$16"}</definedName>
    <definedName name="_____h1" localSheetId="9" hidden="1">{"'Sheet1'!$L$16"}</definedName>
    <definedName name="_____h1" localSheetId="10" hidden="1">{"'Sheet1'!$L$16"}</definedName>
    <definedName name="_____h1" hidden="1">{"'Sheet1'!$L$16"}</definedName>
    <definedName name="_____hu1" localSheetId="8" hidden="1">{"'Sheet1'!$L$16"}</definedName>
    <definedName name="_____hu1" localSheetId="9" hidden="1">{"'Sheet1'!$L$16"}</definedName>
    <definedName name="_____hu1" localSheetId="10" hidden="1">{"'Sheet1'!$L$16"}</definedName>
    <definedName name="_____hu1" hidden="1">{"'Sheet1'!$L$16"}</definedName>
    <definedName name="_____hu2" localSheetId="8" hidden="1">{"'Sheet1'!$L$16"}</definedName>
    <definedName name="_____hu2" localSheetId="9" hidden="1">{"'Sheet1'!$L$16"}</definedName>
    <definedName name="_____hu2" localSheetId="10" hidden="1">{"'Sheet1'!$L$16"}</definedName>
    <definedName name="_____hu2" hidden="1">{"'Sheet1'!$L$16"}</definedName>
    <definedName name="_____hu5" localSheetId="8" hidden="1">{"'Sheet1'!$L$16"}</definedName>
    <definedName name="_____hu5" localSheetId="9" hidden="1">{"'Sheet1'!$L$16"}</definedName>
    <definedName name="_____hu5" localSheetId="10" hidden="1">{"'Sheet1'!$L$16"}</definedName>
    <definedName name="_____hu5" hidden="1">{"'Sheet1'!$L$16"}</definedName>
    <definedName name="_____hu6" localSheetId="8" hidden="1">{"'Sheet1'!$L$16"}</definedName>
    <definedName name="_____hu6" localSheetId="9" hidden="1">{"'Sheet1'!$L$16"}</definedName>
    <definedName name="_____hu6" localSheetId="10" hidden="1">{"'Sheet1'!$L$16"}</definedName>
    <definedName name="_____hu6" hidden="1">{"'Sheet1'!$L$16"}</definedName>
    <definedName name="_____M36" localSheetId="8" hidden="1">{"'Sheet1'!$L$16"}</definedName>
    <definedName name="_____M36" localSheetId="9" hidden="1">{"'Sheet1'!$L$16"}</definedName>
    <definedName name="_____M36" localSheetId="10" hidden="1">{"'Sheet1'!$L$16"}</definedName>
    <definedName name="_____M36" hidden="1">{"'Sheet1'!$L$16"}</definedName>
    <definedName name="_____PA3" localSheetId="8" hidden="1">{"'Sheet1'!$L$16"}</definedName>
    <definedName name="_____PA3" localSheetId="9" hidden="1">{"'Sheet1'!$L$16"}</definedName>
    <definedName name="_____PA3" localSheetId="10" hidden="1">{"'Sheet1'!$L$16"}</definedName>
    <definedName name="_____PA3" hidden="1">{"'Sheet1'!$L$16"}</definedName>
    <definedName name="_____Tru21" localSheetId="8" hidden="1">{"'Sheet1'!$L$16"}</definedName>
    <definedName name="_____Tru21" localSheetId="9" hidden="1">{"'Sheet1'!$L$16"}</definedName>
    <definedName name="_____Tru21" localSheetId="10" hidden="1">{"'Sheet1'!$L$16"}</definedName>
    <definedName name="_____Tru21" hidden="1">{"'Sheet1'!$L$16"}</definedName>
    <definedName name="____a1" localSheetId="8" hidden="1">{"'Sheet1'!$L$16"}</definedName>
    <definedName name="____a1" localSheetId="9" hidden="1">{"'Sheet1'!$L$16"}</definedName>
    <definedName name="____a1" localSheetId="10" hidden="1">{"'Sheet1'!$L$16"}</definedName>
    <definedName name="____a1" hidden="1">{"'Sheet1'!$L$16"}</definedName>
    <definedName name="____B1" localSheetId="8" hidden="1">{"'Sheet1'!$L$16"}</definedName>
    <definedName name="____B1" localSheetId="9" hidden="1">{"'Sheet1'!$L$16"}</definedName>
    <definedName name="____B1" localSheetId="10" hidden="1">{"'Sheet1'!$L$16"}</definedName>
    <definedName name="____B1" hidden="1">{"'Sheet1'!$L$16"}</definedName>
    <definedName name="____ban2" localSheetId="8" hidden="1">{"'Sheet1'!$L$16"}</definedName>
    <definedName name="____ban2" localSheetId="9" hidden="1">{"'Sheet1'!$L$16"}</definedName>
    <definedName name="____ban2" localSheetId="10" hidden="1">{"'Sheet1'!$L$16"}</definedName>
    <definedName name="____ban2" hidden="1">{"'Sheet1'!$L$16"}</definedName>
    <definedName name="____h1" localSheetId="8" hidden="1">{"'Sheet1'!$L$16"}</definedName>
    <definedName name="____h1" localSheetId="9" hidden="1">{"'Sheet1'!$L$16"}</definedName>
    <definedName name="____h1" localSheetId="10" hidden="1">{"'Sheet1'!$L$16"}</definedName>
    <definedName name="____h1" hidden="1">{"'Sheet1'!$L$16"}</definedName>
    <definedName name="____hu1" localSheetId="8" hidden="1">{"'Sheet1'!$L$16"}</definedName>
    <definedName name="____hu1" localSheetId="9" hidden="1">{"'Sheet1'!$L$16"}</definedName>
    <definedName name="____hu1" localSheetId="10" hidden="1">{"'Sheet1'!$L$16"}</definedName>
    <definedName name="____hu1" hidden="1">{"'Sheet1'!$L$16"}</definedName>
    <definedName name="____hu2" localSheetId="8" hidden="1">{"'Sheet1'!$L$16"}</definedName>
    <definedName name="____hu2" localSheetId="9" hidden="1">{"'Sheet1'!$L$16"}</definedName>
    <definedName name="____hu2" localSheetId="10" hidden="1">{"'Sheet1'!$L$16"}</definedName>
    <definedName name="____hu2" hidden="1">{"'Sheet1'!$L$16"}</definedName>
    <definedName name="____hu5" localSheetId="8" hidden="1">{"'Sheet1'!$L$16"}</definedName>
    <definedName name="____hu5" localSheetId="9" hidden="1">{"'Sheet1'!$L$16"}</definedName>
    <definedName name="____hu5" localSheetId="10" hidden="1">{"'Sheet1'!$L$16"}</definedName>
    <definedName name="____hu5" hidden="1">{"'Sheet1'!$L$16"}</definedName>
    <definedName name="____hu6" localSheetId="8" hidden="1">{"'Sheet1'!$L$16"}</definedName>
    <definedName name="____hu6" localSheetId="9" hidden="1">{"'Sheet1'!$L$16"}</definedName>
    <definedName name="____hu6" localSheetId="10" hidden="1">{"'Sheet1'!$L$16"}</definedName>
    <definedName name="____hu6" hidden="1">{"'Sheet1'!$L$16"}</definedName>
    <definedName name="____M36" localSheetId="8" hidden="1">{"'Sheet1'!$L$16"}</definedName>
    <definedName name="____M36" localSheetId="9" hidden="1">{"'Sheet1'!$L$16"}</definedName>
    <definedName name="____M36" localSheetId="10" hidden="1">{"'Sheet1'!$L$16"}</definedName>
    <definedName name="____M36" hidden="1">{"'Sheet1'!$L$16"}</definedName>
    <definedName name="____PA3" localSheetId="8" hidden="1">{"'Sheet1'!$L$16"}</definedName>
    <definedName name="____PA3" localSheetId="9" hidden="1">{"'Sheet1'!$L$16"}</definedName>
    <definedName name="____PA3" localSheetId="10" hidden="1">{"'Sheet1'!$L$16"}</definedName>
    <definedName name="____PA3" hidden="1">{"'Sheet1'!$L$16"}</definedName>
    <definedName name="____Pl2" localSheetId="8" hidden="1">{"'Sheet1'!$L$16"}</definedName>
    <definedName name="____Pl2" localSheetId="9" hidden="1">{"'Sheet1'!$L$16"}</definedName>
    <definedName name="____Pl2" localSheetId="10" hidden="1">{"'Sheet1'!$L$16"}</definedName>
    <definedName name="____Pl2" hidden="1">{"'Sheet1'!$L$16"}</definedName>
    <definedName name="____Tru21" localSheetId="8" hidden="1">{"'Sheet1'!$L$16"}</definedName>
    <definedName name="____Tru21" localSheetId="9" hidden="1">{"'Sheet1'!$L$16"}</definedName>
    <definedName name="____Tru21" localSheetId="10" hidden="1">{"'Sheet1'!$L$16"}</definedName>
    <definedName name="____Tru21" hidden="1">{"'Sheet1'!$L$16"}</definedName>
    <definedName name="___a1" localSheetId="8" hidden="1">{"'Sheet1'!$L$16"}</definedName>
    <definedName name="___a1" localSheetId="9" hidden="1">{"'Sheet1'!$L$16"}</definedName>
    <definedName name="___a1" localSheetId="10" hidden="1">{"'Sheet1'!$L$16"}</definedName>
    <definedName name="___a1" hidden="1">{"'Sheet1'!$L$16"}</definedName>
    <definedName name="___B1" localSheetId="8" hidden="1">{"'Sheet1'!$L$16"}</definedName>
    <definedName name="___B1" localSheetId="9" hidden="1">{"'Sheet1'!$L$16"}</definedName>
    <definedName name="___B1" localSheetId="10" hidden="1">{"'Sheet1'!$L$16"}</definedName>
    <definedName name="___B1" hidden="1">{"'Sheet1'!$L$16"}</definedName>
    <definedName name="___ban2" localSheetId="8" hidden="1">{"'Sheet1'!$L$16"}</definedName>
    <definedName name="___ban2" localSheetId="9" hidden="1">{"'Sheet1'!$L$16"}</definedName>
    <definedName name="___ban2" localSheetId="10" hidden="1">{"'Sheet1'!$L$16"}</definedName>
    <definedName name="___ban2" hidden="1">{"'Sheet1'!$L$16"}</definedName>
    <definedName name="___h1" localSheetId="8" hidden="1">{"'Sheet1'!$L$16"}</definedName>
    <definedName name="___h1" localSheetId="9" hidden="1">{"'Sheet1'!$L$16"}</definedName>
    <definedName name="___h1" localSheetId="10" hidden="1">{"'Sheet1'!$L$16"}</definedName>
    <definedName name="___h1" hidden="1">{"'Sheet1'!$L$16"}</definedName>
    <definedName name="___hu1" localSheetId="8" hidden="1">{"'Sheet1'!$L$16"}</definedName>
    <definedName name="___hu1" localSheetId="9" hidden="1">{"'Sheet1'!$L$16"}</definedName>
    <definedName name="___hu1" localSheetId="10" hidden="1">{"'Sheet1'!$L$16"}</definedName>
    <definedName name="___hu1" hidden="1">{"'Sheet1'!$L$16"}</definedName>
    <definedName name="___hu2" localSheetId="8" hidden="1">{"'Sheet1'!$L$16"}</definedName>
    <definedName name="___hu2" localSheetId="9" hidden="1">{"'Sheet1'!$L$16"}</definedName>
    <definedName name="___hu2" localSheetId="10" hidden="1">{"'Sheet1'!$L$16"}</definedName>
    <definedName name="___hu2" hidden="1">{"'Sheet1'!$L$16"}</definedName>
    <definedName name="___hu5" localSheetId="8" hidden="1">{"'Sheet1'!$L$16"}</definedName>
    <definedName name="___hu5" localSheetId="9" hidden="1">{"'Sheet1'!$L$16"}</definedName>
    <definedName name="___hu5" localSheetId="10" hidden="1">{"'Sheet1'!$L$16"}</definedName>
    <definedName name="___hu5" hidden="1">{"'Sheet1'!$L$16"}</definedName>
    <definedName name="___hu6" localSheetId="8" hidden="1">{"'Sheet1'!$L$16"}</definedName>
    <definedName name="___hu6" localSheetId="9" hidden="1">{"'Sheet1'!$L$16"}</definedName>
    <definedName name="___hu6" localSheetId="10" hidden="1">{"'Sheet1'!$L$16"}</definedName>
    <definedName name="___hu6" hidden="1">{"'Sheet1'!$L$16"}</definedName>
    <definedName name="___KH08" localSheetId="8" hidden="1">{#N/A,#N/A,FALSE,"Chi tiÆt"}</definedName>
    <definedName name="___KH08" localSheetId="9" hidden="1">{#N/A,#N/A,FALSE,"Chi tiÆt"}</definedName>
    <definedName name="___KH08" localSheetId="10" hidden="1">{#N/A,#N/A,FALSE,"Chi tiÆt"}</definedName>
    <definedName name="___KH08" hidden="1">{#N/A,#N/A,FALSE,"Chi tiÆt"}</definedName>
    <definedName name="___M36" localSheetId="8" hidden="1">{"'Sheet1'!$L$16"}</definedName>
    <definedName name="___M36" localSheetId="9" hidden="1">{"'Sheet1'!$L$16"}</definedName>
    <definedName name="___M36" localSheetId="10" hidden="1">{"'Sheet1'!$L$16"}</definedName>
    <definedName name="___M36" hidden="1">{"'Sheet1'!$L$16"}</definedName>
    <definedName name="___NSO2" localSheetId="8" hidden="1">{"'Sheet1'!$L$16"}</definedName>
    <definedName name="___NSO2" localSheetId="9" hidden="1">{"'Sheet1'!$L$16"}</definedName>
    <definedName name="___NSO2" localSheetId="10" hidden="1">{"'Sheet1'!$L$16"}</definedName>
    <definedName name="___NSO2" hidden="1">{"'Sheet1'!$L$16"}</definedName>
    <definedName name="___PA3" localSheetId="8" hidden="1">{"'Sheet1'!$L$16"}</definedName>
    <definedName name="___PA3" localSheetId="9" hidden="1">{"'Sheet1'!$L$16"}</definedName>
    <definedName name="___PA3" localSheetId="10" hidden="1">{"'Sheet1'!$L$16"}</definedName>
    <definedName name="___PA3" hidden="1">{"'Sheet1'!$L$16"}</definedName>
    <definedName name="___Pl2" localSheetId="8" hidden="1">{"'Sheet1'!$L$16"}</definedName>
    <definedName name="___Pl2" localSheetId="9" hidden="1">{"'Sheet1'!$L$16"}</definedName>
    <definedName name="___Pl2" localSheetId="10" hidden="1">{"'Sheet1'!$L$16"}</definedName>
    <definedName name="___Pl2" hidden="1">{"'Sheet1'!$L$16"}</definedName>
    <definedName name="___Tru21" localSheetId="8" hidden="1">{"'Sheet1'!$L$16"}</definedName>
    <definedName name="___Tru21" localSheetId="9" hidden="1">{"'Sheet1'!$L$16"}</definedName>
    <definedName name="___Tru21" localSheetId="10" hidden="1">{"'Sheet1'!$L$16"}</definedName>
    <definedName name="___Tru21" hidden="1">{"'Sheet1'!$L$16"}</definedName>
    <definedName name="__a1" localSheetId="8" hidden="1">{"'Sheet1'!$L$16"}</definedName>
    <definedName name="__a1" localSheetId="9" hidden="1">{"'Sheet1'!$L$16"}</definedName>
    <definedName name="__a1" localSheetId="10" hidden="1">{"'Sheet1'!$L$16"}</definedName>
    <definedName name="__a1" hidden="1">{"'Sheet1'!$L$16"}</definedName>
    <definedName name="__a129" localSheetId="8" hidden="1">{"Offgrid",#N/A,FALSE,"OFFGRID";"Region",#N/A,FALSE,"REGION";"Offgrid -2",#N/A,FALSE,"OFFGRID";"WTP",#N/A,FALSE,"WTP";"WTP -2",#N/A,FALSE,"WTP";"Project",#N/A,FALSE,"PROJECT";"Summary -2",#N/A,FALSE,"SUMMARY"}</definedName>
    <definedName name="__a129" localSheetId="9" hidden="1">{"Offgrid",#N/A,FALSE,"OFFGRID";"Region",#N/A,FALSE,"REGION";"Offgrid -2",#N/A,FALSE,"OFFGRID";"WTP",#N/A,FALSE,"WTP";"WTP -2",#N/A,FALSE,"WTP";"Project",#N/A,FALSE,"PROJECT";"Summary -2",#N/A,FALSE,"SUMMARY"}</definedName>
    <definedName name="__a129" localSheetId="10"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8" hidden="1">{"Offgrid",#N/A,FALSE,"OFFGRID";"Region",#N/A,FALSE,"REGION";"Offgrid -2",#N/A,FALSE,"OFFGRID";"WTP",#N/A,FALSE,"WTP";"WTP -2",#N/A,FALSE,"WTP";"Project",#N/A,FALSE,"PROJECT";"Summary -2",#N/A,FALSE,"SUMMARY"}</definedName>
    <definedName name="__a130" localSheetId="9" hidden="1">{"Offgrid",#N/A,FALSE,"OFFGRID";"Region",#N/A,FALSE,"REGION";"Offgrid -2",#N/A,FALSE,"OFFGRID";"WTP",#N/A,FALSE,"WTP";"WTP -2",#N/A,FALSE,"WTP";"Project",#N/A,FALSE,"PROJECT";"Summary -2",#N/A,FALSE,"SUMMARY"}</definedName>
    <definedName name="__a130" localSheetId="10"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B1" localSheetId="8" hidden="1">{"'Sheet1'!$L$16"}</definedName>
    <definedName name="__B1" localSheetId="9" hidden="1">{"'Sheet1'!$L$16"}</definedName>
    <definedName name="__B1" localSheetId="10" hidden="1">{"'Sheet1'!$L$16"}</definedName>
    <definedName name="__B1" hidden="1">{"'Sheet1'!$L$16"}</definedName>
    <definedName name="__ban2" localSheetId="8" hidden="1">{"'Sheet1'!$L$16"}</definedName>
    <definedName name="__ban2" localSheetId="9" hidden="1">{"'Sheet1'!$L$16"}</definedName>
    <definedName name="__ban2" localSheetId="10" hidden="1">{"'Sheet1'!$L$16"}</definedName>
    <definedName name="__ban2" hidden="1">{"'Sheet1'!$L$16"}</definedName>
    <definedName name="__h1" localSheetId="8" hidden="1">{"'Sheet1'!$L$16"}</definedName>
    <definedName name="__h1" localSheetId="9" hidden="1">{"'Sheet1'!$L$16"}</definedName>
    <definedName name="__h1" localSheetId="10" hidden="1">{"'Sheet1'!$L$16"}</definedName>
    <definedName name="__h1" hidden="1">{"'Sheet1'!$L$16"}</definedName>
    <definedName name="__hu1" localSheetId="8" hidden="1">{"'Sheet1'!$L$16"}</definedName>
    <definedName name="__hu1" localSheetId="9" hidden="1">{"'Sheet1'!$L$16"}</definedName>
    <definedName name="__hu1" localSheetId="10" hidden="1">{"'Sheet1'!$L$16"}</definedName>
    <definedName name="__hu1" hidden="1">{"'Sheet1'!$L$16"}</definedName>
    <definedName name="__hu2" localSheetId="8" hidden="1">{"'Sheet1'!$L$16"}</definedName>
    <definedName name="__hu2" localSheetId="9" hidden="1">{"'Sheet1'!$L$16"}</definedName>
    <definedName name="__hu2" localSheetId="10" hidden="1">{"'Sheet1'!$L$16"}</definedName>
    <definedName name="__hu2" hidden="1">{"'Sheet1'!$L$16"}</definedName>
    <definedName name="__hu5" localSheetId="8" hidden="1">{"'Sheet1'!$L$16"}</definedName>
    <definedName name="__hu5" localSheetId="9" hidden="1">{"'Sheet1'!$L$16"}</definedName>
    <definedName name="__hu5" localSheetId="10" hidden="1">{"'Sheet1'!$L$16"}</definedName>
    <definedName name="__hu5" hidden="1">{"'Sheet1'!$L$16"}</definedName>
    <definedName name="__hu6" localSheetId="8" hidden="1">{"'Sheet1'!$L$16"}</definedName>
    <definedName name="__hu6" localSheetId="9" hidden="1">{"'Sheet1'!$L$16"}</definedName>
    <definedName name="__hu6" localSheetId="10" hidden="1">{"'Sheet1'!$L$16"}</definedName>
    <definedName name="__hu6" hidden="1">{"'Sheet1'!$L$16"}</definedName>
    <definedName name="__KH08" localSheetId="8" hidden="1">{#N/A,#N/A,FALSE,"Chi tiÆt"}</definedName>
    <definedName name="__KH08" localSheetId="9" hidden="1">{#N/A,#N/A,FALSE,"Chi tiÆt"}</definedName>
    <definedName name="__KH08" localSheetId="10" hidden="1">{#N/A,#N/A,FALSE,"Chi tiÆt"}</definedName>
    <definedName name="__KH08" hidden="1">{#N/A,#N/A,FALSE,"Chi tiÆt"}</definedName>
    <definedName name="__M36" localSheetId="8" hidden="1">{"'Sheet1'!$L$16"}</definedName>
    <definedName name="__M36" localSheetId="9" hidden="1">{"'Sheet1'!$L$16"}</definedName>
    <definedName name="__M36" localSheetId="10" hidden="1">{"'Sheet1'!$L$16"}</definedName>
    <definedName name="__M36" hidden="1">{"'Sheet1'!$L$16"}</definedName>
    <definedName name="__NSO2" localSheetId="8" hidden="1">{"'Sheet1'!$L$16"}</definedName>
    <definedName name="__NSO2" localSheetId="9" hidden="1">{"'Sheet1'!$L$16"}</definedName>
    <definedName name="__NSO2" localSheetId="10" hidden="1">{"'Sheet1'!$L$16"}</definedName>
    <definedName name="__NSO2" hidden="1">{"'Sheet1'!$L$16"}</definedName>
    <definedName name="__PA3" localSheetId="8" hidden="1">{"'Sheet1'!$L$16"}</definedName>
    <definedName name="__PA3" localSheetId="9" hidden="1">{"'Sheet1'!$L$16"}</definedName>
    <definedName name="__PA3" localSheetId="10" hidden="1">{"'Sheet1'!$L$16"}</definedName>
    <definedName name="__PA3" hidden="1">{"'Sheet1'!$L$16"}</definedName>
    <definedName name="__phu2" localSheetId="8" hidden="1">{"'Sheet1'!$L$16"}</definedName>
    <definedName name="__phu2" localSheetId="9" hidden="1">{"'Sheet1'!$L$16"}</definedName>
    <definedName name="__phu2" localSheetId="10" hidden="1">{"'Sheet1'!$L$16"}</definedName>
    <definedName name="__phu2" hidden="1">{"'Sheet1'!$L$16"}</definedName>
    <definedName name="__Pl2" localSheetId="8" hidden="1">{"'Sheet1'!$L$16"}</definedName>
    <definedName name="__Pl2" localSheetId="9" hidden="1">{"'Sheet1'!$L$16"}</definedName>
    <definedName name="__Pl2" localSheetId="10" hidden="1">{"'Sheet1'!$L$16"}</definedName>
    <definedName name="__Pl2" hidden="1">{"'Sheet1'!$L$16"}</definedName>
    <definedName name="__Tru21" localSheetId="8" hidden="1">{"'Sheet1'!$L$16"}</definedName>
    <definedName name="__Tru21" localSheetId="9" hidden="1">{"'Sheet1'!$L$16"}</definedName>
    <definedName name="__Tru21" localSheetId="10" hidden="1">{"'Sheet1'!$L$16"}</definedName>
    <definedName name="__Tru21" hidden="1">{"'Sheet1'!$L$16"}</definedName>
    <definedName name="_a1" localSheetId="8" hidden="1">{"'Sheet1'!$L$16"}</definedName>
    <definedName name="_a1" localSheetId="9" hidden="1">{"'Sheet1'!$L$16"}</definedName>
    <definedName name="_a1" localSheetId="10" hidden="1">{"'Sheet1'!$L$16"}</definedName>
    <definedName name="_a1" hidden="1">{"'Sheet1'!$L$16"}</definedName>
    <definedName name="_a129" localSheetId="8" hidden="1">{"Offgrid",#N/A,FALSE,"OFFGRID";"Region",#N/A,FALSE,"REGION";"Offgrid -2",#N/A,FALSE,"OFFGRID";"WTP",#N/A,FALSE,"WTP";"WTP -2",#N/A,FALSE,"WTP";"Project",#N/A,FALSE,"PROJECT";"Summary -2",#N/A,FALSE,"SUMMARY"}</definedName>
    <definedName name="_a129" localSheetId="9" hidden="1">{"Offgrid",#N/A,FALSE,"OFFGRID";"Region",#N/A,FALSE,"REGION";"Offgrid -2",#N/A,FALSE,"OFFGRID";"WTP",#N/A,FALSE,"WTP";"WTP -2",#N/A,FALSE,"WTP";"Project",#N/A,FALSE,"PROJECT";"Summary -2",#N/A,FALSE,"SUMMARY"}</definedName>
    <definedName name="_a129" localSheetId="10"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8" hidden="1">{"Offgrid",#N/A,FALSE,"OFFGRID";"Region",#N/A,FALSE,"REGION";"Offgrid -2",#N/A,FALSE,"OFFGRID";"WTP",#N/A,FALSE,"WTP";"WTP -2",#N/A,FALSE,"WTP";"Project",#N/A,FALSE,"PROJECT";"Summary -2",#N/A,FALSE,"SUMMARY"}</definedName>
    <definedName name="_a130" localSheetId="9" hidden="1">{"Offgrid",#N/A,FALSE,"OFFGRID";"Region",#N/A,FALSE,"REGION";"Offgrid -2",#N/A,FALSE,"OFFGRID";"WTP",#N/A,FALSE,"WTP";"WTP -2",#N/A,FALSE,"WTP";"Project",#N/A,FALSE,"PROJECT";"Summary -2",#N/A,FALSE,"SUMMARY"}</definedName>
    <definedName name="_a130" localSheetId="10"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B1" localSheetId="8" hidden="1">{"'Sheet1'!$L$16"}</definedName>
    <definedName name="_B1" localSheetId="9" hidden="1">{"'Sheet1'!$L$16"}</definedName>
    <definedName name="_B1" localSheetId="10" hidden="1">{"'Sheet1'!$L$16"}</definedName>
    <definedName name="_B1" hidden="1">{"'Sheet1'!$L$16"}</definedName>
    <definedName name="_ban2" localSheetId="8" hidden="1">{"'Sheet1'!$L$16"}</definedName>
    <definedName name="_ban2" localSheetId="9" hidden="1">{"'Sheet1'!$L$16"}</definedName>
    <definedName name="_ban2" localSheetId="10" hidden="1">{"'Sheet1'!$L$16"}</definedName>
    <definedName name="_ban2" hidden="1">{"'Sheet1'!$L$16"}</definedName>
    <definedName name="_Builtin155" hidden="1">#N/A</definedName>
    <definedName name="_Fill" localSheetId="8" hidden="1">#REF!</definedName>
    <definedName name="_Fill" localSheetId="9" hidden="1">#REF!</definedName>
    <definedName name="_Fill" localSheetId="10" hidden="1">#REF!</definedName>
    <definedName name="_Fill" localSheetId="0" hidden="1">#REF!</definedName>
    <definedName name="_Fill" hidden="1">#REF!</definedName>
    <definedName name="_xlnm._FilterDatabase" localSheetId="0" hidden="1">#REF!</definedName>
    <definedName name="_xlnm._FilterDatabase" hidden="1">#REF!</definedName>
    <definedName name="_h1" localSheetId="8" hidden="1">{"'Sheet1'!$L$16"}</definedName>
    <definedName name="_h1" localSheetId="9" hidden="1">{"'Sheet1'!$L$16"}</definedName>
    <definedName name="_h1" localSheetId="10" hidden="1">{"'Sheet1'!$L$16"}</definedName>
    <definedName name="_h1" hidden="1">{"'Sheet1'!$L$16"}</definedName>
    <definedName name="_hu1" localSheetId="8" hidden="1">{"'Sheet1'!$L$16"}</definedName>
    <definedName name="_hu1" localSheetId="9" hidden="1">{"'Sheet1'!$L$16"}</definedName>
    <definedName name="_hu1" localSheetId="10" hidden="1">{"'Sheet1'!$L$16"}</definedName>
    <definedName name="_hu1" hidden="1">{"'Sheet1'!$L$16"}</definedName>
    <definedName name="_hu2" localSheetId="8" hidden="1">{"'Sheet1'!$L$16"}</definedName>
    <definedName name="_hu2" localSheetId="9" hidden="1">{"'Sheet1'!$L$16"}</definedName>
    <definedName name="_hu2" localSheetId="10" hidden="1">{"'Sheet1'!$L$16"}</definedName>
    <definedName name="_hu2" hidden="1">{"'Sheet1'!$L$16"}</definedName>
    <definedName name="_hu5" localSheetId="8" hidden="1">{"'Sheet1'!$L$16"}</definedName>
    <definedName name="_hu5" localSheetId="9" hidden="1">{"'Sheet1'!$L$16"}</definedName>
    <definedName name="_hu5" localSheetId="10" hidden="1">{"'Sheet1'!$L$16"}</definedName>
    <definedName name="_hu5" hidden="1">{"'Sheet1'!$L$16"}</definedName>
    <definedName name="_hu6" localSheetId="8" hidden="1">{"'Sheet1'!$L$16"}</definedName>
    <definedName name="_hu6" localSheetId="9" hidden="1">{"'Sheet1'!$L$16"}</definedName>
    <definedName name="_hu6" localSheetId="10" hidden="1">{"'Sheet1'!$L$16"}</definedName>
    <definedName name="_hu6" hidden="1">{"'Sheet1'!$L$16"}</definedName>
    <definedName name="_Key1" localSheetId="9" hidden="1">#REF!</definedName>
    <definedName name="_Key1" localSheetId="10" hidden="1">#REF!</definedName>
    <definedName name="_Key1" localSheetId="0" hidden="1">#REF!</definedName>
    <definedName name="_Key1" hidden="1">#REF!</definedName>
    <definedName name="_Key2" localSheetId="9" hidden="1">#REF!</definedName>
    <definedName name="_Key2" localSheetId="10" hidden="1">#REF!</definedName>
    <definedName name="_Key2" localSheetId="0" hidden="1">#REF!</definedName>
    <definedName name="_Key2" hidden="1">#REF!</definedName>
    <definedName name="_KH08" localSheetId="8" hidden="1">{#N/A,#N/A,FALSE,"Chi tiÆt"}</definedName>
    <definedName name="_KH08" localSheetId="9" hidden="1">{#N/A,#N/A,FALSE,"Chi tiÆt"}</definedName>
    <definedName name="_KH08" localSheetId="10" hidden="1">{#N/A,#N/A,FALSE,"Chi tiÆt"}</definedName>
    <definedName name="_KH08" hidden="1">{#N/A,#N/A,FALSE,"Chi tiÆt"}</definedName>
    <definedName name="_M36" localSheetId="8" hidden="1">{"'Sheet1'!$L$16"}</definedName>
    <definedName name="_M36" localSheetId="9" hidden="1">{"'Sheet1'!$L$16"}</definedName>
    <definedName name="_M36" localSheetId="10" hidden="1">{"'Sheet1'!$L$16"}</definedName>
    <definedName name="_M36" hidden="1">{"'Sheet1'!$L$16"}</definedName>
    <definedName name="_NSO2" localSheetId="8" hidden="1">{"'Sheet1'!$L$16"}</definedName>
    <definedName name="_NSO2" localSheetId="9" hidden="1">{"'Sheet1'!$L$16"}</definedName>
    <definedName name="_NSO2" localSheetId="10" hidden="1">{"'Sheet1'!$L$16"}</definedName>
    <definedName name="_NSO2" hidden="1">{"'Sheet1'!$L$16"}</definedName>
    <definedName name="_Order1" hidden="1">255</definedName>
    <definedName name="_Order2" hidden="1">255</definedName>
    <definedName name="_PA3" localSheetId="8" hidden="1">{"'Sheet1'!$L$16"}</definedName>
    <definedName name="_PA3" localSheetId="9" hidden="1">{"'Sheet1'!$L$16"}</definedName>
    <definedName name="_PA3" localSheetId="10" hidden="1">{"'Sheet1'!$L$16"}</definedName>
    <definedName name="_PA3" hidden="1">{"'Sheet1'!$L$16"}</definedName>
    <definedName name="_phu2" localSheetId="8" hidden="1">{"'Sheet1'!$L$16"}</definedName>
    <definedName name="_phu2" localSheetId="9" hidden="1">{"'Sheet1'!$L$16"}</definedName>
    <definedName name="_phu2" localSheetId="10" hidden="1">{"'Sheet1'!$L$16"}</definedName>
    <definedName name="_phu2" hidden="1">{"'Sheet1'!$L$16"}</definedName>
    <definedName name="_Pl2" localSheetId="8" hidden="1">{"'Sheet1'!$L$16"}</definedName>
    <definedName name="_Pl2" localSheetId="9" hidden="1">{"'Sheet1'!$L$16"}</definedName>
    <definedName name="_Pl2" localSheetId="10" hidden="1">{"'Sheet1'!$L$16"}</definedName>
    <definedName name="_Pl2" hidden="1">{"'Sheet1'!$L$16"}</definedName>
    <definedName name="_PL3" localSheetId="9" hidden="1">#REF!</definedName>
    <definedName name="_PL3" localSheetId="10" hidden="1">#REF!</definedName>
    <definedName name="_PL3" localSheetId="0" hidden="1">#REF!</definedName>
    <definedName name="_PL3" hidden="1">#REF!</definedName>
    <definedName name="_Sort" localSheetId="9" hidden="1">#REF!</definedName>
    <definedName name="_Sort" localSheetId="10" hidden="1">#REF!</definedName>
    <definedName name="_Sort" localSheetId="0" hidden="1">#REF!</definedName>
    <definedName name="_Sort" hidden="1">#REF!</definedName>
    <definedName name="_Toc514417343" localSheetId="4">'PL3 KQ KDCM'!$A$1</definedName>
    <definedName name="_Tru21" localSheetId="8" hidden="1">{"'Sheet1'!$L$16"}</definedName>
    <definedName name="_Tru21" localSheetId="9" hidden="1">{"'Sheet1'!$L$16"}</definedName>
    <definedName name="_Tru21" localSheetId="10" hidden="1">{"'Sheet1'!$L$16"}</definedName>
    <definedName name="_Tru21" hidden="1">{"'Sheet1'!$L$16"}</definedName>
    <definedName name="a" localSheetId="8" hidden="1">{"'Sheet1'!$L$16"}</definedName>
    <definedName name="a" localSheetId="9" hidden="1">{"'Sheet1'!$L$16"}</definedName>
    <definedName name="a" localSheetId="10" hidden="1">{"'Sheet1'!$L$16"}</definedName>
    <definedName name="a" hidden="1">{"'Sheet1'!$L$16"}</definedName>
    <definedName name="aa" localSheetId="8" hidden="1">{"'Sheet1'!$L$16"}</definedName>
    <definedName name="aa" localSheetId="9" hidden="1">{"'Sheet1'!$L$16"}</definedName>
    <definedName name="aa" localSheetId="10" hidden="1">{"'Sheet1'!$L$16"}</definedName>
    <definedName name="aa" hidden="1">{"'Sheet1'!$L$16"}</definedName>
    <definedName name="ABC" localSheetId="9" hidden="1">#REF!</definedName>
    <definedName name="ABC" localSheetId="10" hidden="1">#REF!</definedName>
    <definedName name="ABC" localSheetId="0" hidden="1">#REF!</definedName>
    <definedName name="ABC" hidden="1">#REF!</definedName>
    <definedName name="anscount" hidden="1">3</definedName>
    <definedName name="ATGT" localSheetId="8" hidden="1">{"'Sheet1'!$L$16"}</definedName>
    <definedName name="ATGT" localSheetId="9" hidden="1">{"'Sheet1'!$L$16"}</definedName>
    <definedName name="ATGT" localSheetId="10" hidden="1">{"'Sheet1'!$L$16"}</definedName>
    <definedName name="ATGT" hidden="1">{"'Sheet1'!$L$16"}</definedName>
    <definedName name="chitietbgiang2" localSheetId="8" hidden="1">{"'Sheet1'!$L$16"}</definedName>
    <definedName name="chitietbgiang2" localSheetId="9" hidden="1">{"'Sheet1'!$L$16"}</definedName>
    <definedName name="chitietbgiang2" localSheetId="10" hidden="1">{"'Sheet1'!$L$16"}</definedName>
    <definedName name="chitietbgiang2" hidden="1">{"'Sheet1'!$L$16"}</definedName>
    <definedName name="chuong_phuluc_22_name" localSheetId="2">'PL1 xa dat chuan'!$A$1</definedName>
    <definedName name="CLVC3">0.1</definedName>
    <definedName name="CoCauN" localSheetId="8" hidden="1">{"'Sheet1'!$L$16"}</definedName>
    <definedName name="CoCauN" localSheetId="9" hidden="1">{"'Sheet1'!$L$16"}</definedName>
    <definedName name="CoCauN" localSheetId="10" hidden="1">{"'Sheet1'!$L$16"}</definedName>
    <definedName name="CoCauN" hidden="1">{"'Sheet1'!$L$16"}</definedName>
    <definedName name="Code" localSheetId="9" hidden="1">#REF!</definedName>
    <definedName name="Code" localSheetId="10" hidden="1">#REF!</definedName>
    <definedName name="Code" localSheetId="0" hidden="1">#REF!</definedName>
    <definedName name="Code" hidden="1">#REF!</definedName>
    <definedName name="CP" localSheetId="9" hidden="1">#REF!</definedName>
    <definedName name="CP" localSheetId="10" hidden="1">#REF!</definedName>
    <definedName name="CP" localSheetId="0" hidden="1">#REF!</definedName>
    <definedName name="CP" hidden="1">#REF!</definedName>
    <definedName name="CTCT1" localSheetId="8" hidden="1">{"'Sheet1'!$L$16"}</definedName>
    <definedName name="CTCT1" localSheetId="9" hidden="1">{"'Sheet1'!$L$16"}</definedName>
    <definedName name="CTCT1" localSheetId="10" hidden="1">{"'Sheet1'!$L$16"}</definedName>
    <definedName name="CTCT1" hidden="1">{"'Sheet1'!$L$16"}</definedName>
    <definedName name="cv">[1]gvl!$N$17</definedName>
    <definedName name="data1" localSheetId="8" hidden="1">#REF!</definedName>
    <definedName name="data1" localSheetId="9" hidden="1">#REF!</definedName>
    <definedName name="data1" localSheetId="10" hidden="1">#REF!</definedName>
    <definedName name="data1" localSheetId="0" hidden="1">#REF!</definedName>
    <definedName name="data1" hidden="1">#REF!</definedName>
    <definedName name="data2" localSheetId="9" hidden="1">#REF!</definedName>
    <definedName name="data2" localSheetId="10" hidden="1">#REF!</definedName>
    <definedName name="data2" localSheetId="0" hidden="1">#REF!</definedName>
    <definedName name="data2" hidden="1">#REF!</definedName>
    <definedName name="data3" localSheetId="9" hidden="1">#REF!</definedName>
    <definedName name="data3" localSheetId="10" hidden="1">#REF!</definedName>
    <definedName name="data3" localSheetId="0" hidden="1">#REF!</definedName>
    <definedName name="data3" hidden="1">#REF!</definedName>
    <definedName name="DataFilter" localSheetId="9">[2]!DataFilter</definedName>
    <definedName name="DataFilter" localSheetId="10">[2]!DataFilter</definedName>
    <definedName name="DataFilter" localSheetId="0">[2]!DataFilter</definedName>
    <definedName name="DataFilter">[2]!DataFilter</definedName>
    <definedName name="DataSort" localSheetId="9">[2]!DataSort</definedName>
    <definedName name="DataSort" localSheetId="10">[2]!DataSort</definedName>
    <definedName name="DataSort" localSheetId="0">[2]!DataSort</definedName>
    <definedName name="DataSort">[2]!DataSort</definedName>
    <definedName name="dd1x2">[1]gvl!$N$9</definedName>
    <definedName name="Discount" localSheetId="8" hidden="1">#REF!</definedName>
    <definedName name="Discount" localSheetId="9" hidden="1">#REF!</definedName>
    <definedName name="Discount" localSheetId="10" hidden="1">#REF!</definedName>
    <definedName name="Discount" localSheetId="0" hidden="1">#REF!</definedName>
    <definedName name="Discount" hidden="1">#REF!</definedName>
    <definedName name="display_area_2" localSheetId="9" hidden="1">#REF!</definedName>
    <definedName name="display_area_2" localSheetId="10" hidden="1">#REF!</definedName>
    <definedName name="display_area_2" localSheetId="0" hidden="1">#REF!</definedName>
    <definedName name="display_area_2" hidden="1">#REF!</definedName>
    <definedName name="ds" localSheetId="8" hidden="1">{#N/A,#N/A,FALSE,"Chi tiÆt"}</definedName>
    <definedName name="ds" localSheetId="9" hidden="1">{#N/A,#N/A,FALSE,"Chi tiÆt"}</definedName>
    <definedName name="ds" localSheetId="10" hidden="1">{#N/A,#N/A,FALSE,"Chi tiÆt"}</definedName>
    <definedName name="ds" hidden="1">{#N/A,#N/A,FALSE,"Chi tiÆt"}</definedName>
    <definedName name="dsh" localSheetId="8" hidden="1">#REF!</definedName>
    <definedName name="dsh" localSheetId="9" hidden="1">#REF!</definedName>
    <definedName name="dsh" localSheetId="10" hidden="1">#REF!</definedName>
    <definedName name="dsh" localSheetId="0" hidden="1">#REF!</definedName>
    <definedName name="dsh" hidden="1">#REF!</definedName>
    <definedName name="FCode" localSheetId="9" hidden="1">#REF!</definedName>
    <definedName name="FCode" localSheetId="10" hidden="1">#REF!</definedName>
    <definedName name="FCode" localSheetId="0" hidden="1">#REF!</definedName>
    <definedName name="FCode" hidden="1">#REF!</definedName>
    <definedName name="fff" localSheetId="8" hidden="1">{"'Sheet1'!$L$16"}</definedName>
    <definedName name="fff" localSheetId="9" hidden="1">{"'Sheet1'!$L$16"}</definedName>
    <definedName name="fff" localSheetId="10" hidden="1">{"'Sheet1'!$L$16"}</definedName>
    <definedName name="fff" hidden="1">{"'Sheet1'!$L$16"}</definedName>
    <definedName name="g" localSheetId="8" hidden="1">{"'Sheet1'!$L$16"}</definedName>
    <definedName name="g" localSheetId="9" hidden="1">{"'Sheet1'!$L$16"}</definedName>
    <definedName name="g" localSheetId="10" hidden="1">{"'Sheet1'!$L$16"}</definedName>
    <definedName name="g" hidden="1">{"'Sheet1'!$L$16"}</definedName>
    <definedName name="GoBack" localSheetId="9">[2]Sheet1!GoBack</definedName>
    <definedName name="GoBack" localSheetId="10">[2]Sheet1!GoBack</definedName>
    <definedName name="GoBack" localSheetId="0">[2]Sheet1!GoBack</definedName>
    <definedName name="GoBack">[2]Sheet1!GoBack</definedName>
    <definedName name="h" localSheetId="8" hidden="1">{"'Sheet1'!$L$16"}</definedName>
    <definedName name="h" localSheetId="9" hidden="1">{"'Sheet1'!$L$16"}</definedName>
    <definedName name="h" localSheetId="10" hidden="1">{"'Sheet1'!$L$16"}</definedName>
    <definedName name="h" hidden="1">{"'Sheet1'!$L$16"}</definedName>
    <definedName name="Heä_soá_laép_xaø_H">1.7</definedName>
    <definedName name="hh" localSheetId="8" hidden="1">{"'Sheet1'!$L$16"}</definedName>
    <definedName name="hh" localSheetId="9" hidden="1">{"'Sheet1'!$L$16"}</definedName>
    <definedName name="hh" localSheetId="10" hidden="1">{"'Sheet1'!$L$16"}</definedName>
    <definedName name="hh" hidden="1">{"'Sheet1'!$L$16"}</definedName>
    <definedName name="HiddenRows" localSheetId="9" hidden="1">#REF!</definedName>
    <definedName name="HiddenRows" localSheetId="10" hidden="1">#REF!</definedName>
    <definedName name="HiddenRows" localSheetId="0" hidden="1">#REF!</definedName>
    <definedName name="HiddenRows" hidden="1">#REF!</definedName>
    <definedName name="HSCT3">0.1</definedName>
    <definedName name="HSDN">2.5</definedName>
    <definedName name="htlm" localSheetId="8" hidden="1">{"'Sheet1'!$L$16"}</definedName>
    <definedName name="htlm" localSheetId="9" hidden="1">{"'Sheet1'!$L$16"}</definedName>
    <definedName name="htlm" localSheetId="10" hidden="1">{"'Sheet1'!$L$16"}</definedName>
    <definedName name="htlm" hidden="1">{"'Sheet1'!$L$16"}</definedName>
    <definedName name="HTML_CodePage" hidden="1">950</definedName>
    <definedName name="HTML_Control" localSheetId="8" hidden="1">{"'Sheet1'!$L$16"}</definedName>
    <definedName name="HTML_Control" localSheetId="9" hidden="1">{"'Sheet1'!$L$16"}</definedName>
    <definedName name="HTML_Control" localSheetId="10"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 localSheetId="8" hidden="1">{"'Sheet1'!$L$16"}</definedName>
    <definedName name="hu" localSheetId="9" hidden="1">{"'Sheet1'!$L$16"}</definedName>
    <definedName name="hu" localSheetId="10" hidden="1">{"'Sheet1'!$L$16"}</definedName>
    <definedName name="hu" hidden="1">{"'Sheet1'!$L$16"}</definedName>
    <definedName name="HUU" localSheetId="8" hidden="1">{"'Sheet1'!$L$16"}</definedName>
    <definedName name="HUU" localSheetId="9" hidden="1">{"'Sheet1'!$L$16"}</definedName>
    <definedName name="HUU" localSheetId="10" hidden="1">{"'Sheet1'!$L$16"}</definedName>
    <definedName name="HUU" hidden="1">{"'Sheet1'!$L$16"}</definedName>
    <definedName name="huy" localSheetId="8" hidden="1">{"'Sheet1'!$L$16"}</definedName>
    <definedName name="huy" localSheetId="9" hidden="1">{"'Sheet1'!$L$16"}</definedName>
    <definedName name="huy" localSheetId="10" hidden="1">{"'Sheet1'!$L$16"}</definedName>
    <definedName name="huy" hidden="1">{"'Sheet1'!$L$16"}</definedName>
    <definedName name="j" localSheetId="8" hidden="1">{"'Sheet1'!$L$16"}</definedName>
    <definedName name="j" localSheetId="9" hidden="1">{"'Sheet1'!$L$16"}</definedName>
    <definedName name="j" localSheetId="10" hidden="1">{"'Sheet1'!$L$16"}</definedName>
    <definedName name="j" hidden="1">{"'Sheet1'!$L$16"}</definedName>
    <definedName name="k" localSheetId="8" hidden="1">{"'Sheet1'!$L$16"}</definedName>
    <definedName name="k" localSheetId="9" hidden="1">{"'Sheet1'!$L$16"}</definedName>
    <definedName name="k" localSheetId="10" hidden="1">{"'Sheet1'!$L$16"}</definedName>
    <definedName name="k" hidden="1">{"'Sheet1'!$L$16"}</definedName>
    <definedName name="khla09" localSheetId="8" hidden="1">{"'Sheet1'!$L$16"}</definedName>
    <definedName name="khla09" localSheetId="9" hidden="1">{"'Sheet1'!$L$16"}</definedName>
    <definedName name="khla09" localSheetId="10" hidden="1">{"'Sheet1'!$L$16"}</definedName>
    <definedName name="khla09" hidden="1">{"'Sheet1'!$L$16"}</definedName>
    <definedName name="khongtruotgia" localSheetId="8" hidden="1">{"'Sheet1'!$L$16"}</definedName>
    <definedName name="khongtruotgia" localSheetId="9" hidden="1">{"'Sheet1'!$L$16"}</definedName>
    <definedName name="khongtruotgia" localSheetId="10" hidden="1">{"'Sheet1'!$L$16"}</definedName>
    <definedName name="khongtruotgia" hidden="1">{"'Sheet1'!$L$16"}</definedName>
    <definedName name="khvh09" localSheetId="8" hidden="1">{"'Sheet1'!$L$16"}</definedName>
    <definedName name="khvh09" localSheetId="9" hidden="1">{"'Sheet1'!$L$16"}</definedName>
    <definedName name="khvh09" localSheetId="10" hidden="1">{"'Sheet1'!$L$16"}</definedName>
    <definedName name="khvh09" hidden="1">{"'Sheet1'!$L$16"}</definedName>
    <definedName name="khvx09" localSheetId="8" hidden="1">{#N/A,#N/A,FALSE,"Chi tiÆt"}</definedName>
    <definedName name="khvx09" localSheetId="9" hidden="1">{#N/A,#N/A,FALSE,"Chi tiÆt"}</definedName>
    <definedName name="khvx09" localSheetId="10" hidden="1">{#N/A,#N/A,FALSE,"Chi tiÆt"}</definedName>
    <definedName name="khvx09" hidden="1">{#N/A,#N/A,FALSE,"Chi tiÆt"}</definedName>
    <definedName name="KHYt09" localSheetId="8" hidden="1">{"'Sheet1'!$L$16"}</definedName>
    <definedName name="KHYt09" localSheetId="9" hidden="1">{"'Sheet1'!$L$16"}</definedName>
    <definedName name="KHYt09" localSheetId="10" hidden="1">{"'Sheet1'!$L$16"}</definedName>
    <definedName name="KHYt09" hidden="1">{"'Sheet1'!$L$16"}</definedName>
    <definedName name="ksbn" localSheetId="8" hidden="1">{"'Sheet1'!$L$16"}</definedName>
    <definedName name="ksbn" localSheetId="9" hidden="1">{"'Sheet1'!$L$16"}</definedName>
    <definedName name="ksbn" localSheetId="10" hidden="1">{"'Sheet1'!$L$16"}</definedName>
    <definedName name="ksbn" hidden="1">{"'Sheet1'!$L$16"}</definedName>
    <definedName name="kshn" localSheetId="8" hidden="1">{"'Sheet1'!$L$16"}</definedName>
    <definedName name="kshn" localSheetId="9" hidden="1">{"'Sheet1'!$L$16"}</definedName>
    <definedName name="kshn" localSheetId="10" hidden="1">{"'Sheet1'!$L$16"}</definedName>
    <definedName name="kshn" hidden="1">{"'Sheet1'!$L$16"}</definedName>
    <definedName name="ksls" localSheetId="8" hidden="1">{"'Sheet1'!$L$16"}</definedName>
    <definedName name="ksls" localSheetId="9" hidden="1">{"'Sheet1'!$L$16"}</definedName>
    <definedName name="ksls" localSheetId="10" hidden="1">{"'Sheet1'!$L$16"}</definedName>
    <definedName name="ksls" hidden="1">{"'Sheet1'!$L$16"}</definedName>
    <definedName name="l" localSheetId="8" hidden="1">{"'Sheet1'!$L$16"}</definedName>
    <definedName name="l" localSheetId="9" hidden="1">{"'Sheet1'!$L$16"}</definedName>
    <definedName name="l" localSheetId="10" hidden="1">{"'Sheet1'!$L$16"}</definedName>
    <definedName name="l" hidden="1">{"'Sheet1'!$L$16"}</definedName>
    <definedName name="lan" localSheetId="8" hidden="1">{#N/A,#N/A,TRUE,"BT M200 da 10x20"}</definedName>
    <definedName name="lan" localSheetId="9" hidden="1">{#N/A,#N/A,TRUE,"BT M200 da 10x20"}</definedName>
    <definedName name="lan" localSheetId="10" hidden="1">{#N/A,#N/A,TRUE,"BT M200 da 10x20"}</definedName>
    <definedName name="lan" hidden="1">{#N/A,#N/A,TRUE,"BT M200 da 10x20"}</definedName>
    <definedName name="langson" localSheetId="8" hidden="1">{"'Sheet1'!$L$16"}</definedName>
    <definedName name="langson" localSheetId="9" hidden="1">{"'Sheet1'!$L$16"}</definedName>
    <definedName name="langson" localSheetId="10" hidden="1">{"'Sheet1'!$L$16"}</definedName>
    <definedName name="langson" hidden="1">{"'Sheet1'!$L$16"}</definedName>
    <definedName name="lk" localSheetId="9" hidden="1">#REF!</definedName>
    <definedName name="lk" localSheetId="10" hidden="1">#REF!</definedName>
    <definedName name="lk" localSheetId="0" hidden="1">#REF!</definedName>
    <definedName name="lk" hidden="1">#REF!</definedName>
    <definedName name="m" localSheetId="8" hidden="1">{"'Sheet1'!$L$16"}</definedName>
    <definedName name="m" localSheetId="9" hidden="1">{"'Sheet1'!$L$16"}</definedName>
    <definedName name="m" localSheetId="10" hidden="1">{"'Sheet1'!$L$16"}</definedName>
    <definedName name="m" hidden="1">{"'Sheet1'!$L$16"}</definedName>
    <definedName name="mo" localSheetId="8" hidden="1">{"'Sheet1'!$L$16"}</definedName>
    <definedName name="mo" localSheetId="9" hidden="1">{"'Sheet1'!$L$16"}</definedName>
    <definedName name="mo" localSheetId="10" hidden="1">{"'Sheet1'!$L$16"}</definedName>
    <definedName name="mo" hidden="1">{"'Sheet1'!$L$16"}</definedName>
    <definedName name="moi" localSheetId="8" hidden="1">{"'Sheet1'!$L$16"}</definedName>
    <definedName name="moi" localSheetId="9" hidden="1">{"'Sheet1'!$L$16"}</definedName>
    <definedName name="moi" localSheetId="10" hidden="1">{"'Sheet1'!$L$16"}</definedName>
    <definedName name="moi" hidden="1">{"'Sheet1'!$L$16"}</definedName>
    <definedName name="n" localSheetId="8" hidden="1">{"'Sheet1'!$L$16"}</definedName>
    <definedName name="n" localSheetId="9" hidden="1">{"'Sheet1'!$L$16"}</definedName>
    <definedName name="n" localSheetId="10" hidden="1">{"'Sheet1'!$L$16"}</definedName>
    <definedName name="n" hidden="1">{"'Sheet1'!$L$16"}</definedName>
    <definedName name="nuoc">[1]gvl!$N$38</definedName>
    <definedName name="OrderTable" localSheetId="8" hidden="1">#REF!</definedName>
    <definedName name="OrderTable" localSheetId="9" hidden="1">#REF!</definedName>
    <definedName name="OrderTable" localSheetId="10" hidden="1">#REF!</definedName>
    <definedName name="OrderTable" localSheetId="0" hidden="1">#REF!</definedName>
    <definedName name="OrderTable" hidden="1">#REF!</definedName>
    <definedName name="PAIII_" localSheetId="8" hidden="1">{"'Sheet1'!$L$16"}</definedName>
    <definedName name="PAIII_" localSheetId="9" hidden="1">{"'Sheet1'!$L$16"}</definedName>
    <definedName name="PAIII_" localSheetId="10" hidden="1">{"'Sheet1'!$L$16"}</definedName>
    <definedName name="PAIII_" hidden="1">{"'Sheet1'!$L$16"}</definedName>
    <definedName name="PMS" localSheetId="8" hidden="1">{"'Sheet1'!$L$16"}</definedName>
    <definedName name="PMS" localSheetId="9" hidden="1">{"'Sheet1'!$L$16"}</definedName>
    <definedName name="PMS" localSheetId="10" hidden="1">{"'Sheet1'!$L$16"}</definedName>
    <definedName name="PMS" hidden="1">{"'Sheet1'!$L$16"}</definedName>
    <definedName name="_xlnm.Print_Area" localSheetId="1">'Giai doan 2018-2020 (2)'!$A$1:$G$67</definedName>
    <definedName name="_xlnm.Print_Area" localSheetId="8">'PL 7 nhu cau von'!#REF!</definedName>
    <definedName name="_xlnm.Print_Area" localSheetId="9">'PL08.2020-2022'!#REF!</definedName>
    <definedName name="_xlnm.Print_Area" localSheetId="10">'PL09.2023-2025'!#REF!</definedName>
    <definedName name="_xlnm.Print_Area" localSheetId="0">'van hoa'!$A$1:$G$22</definedName>
    <definedName name="_xlnm.Print_Titles" localSheetId="1">'Giai doan 2018-2020 (2)'!$4:$4</definedName>
    <definedName name="_xlnm.Print_Titles" localSheetId="8">'PL 7 nhu cau von'!#REF!</definedName>
    <definedName name="_xlnm.Print_Titles" localSheetId="9">'PL08.2020-2022'!#REF!</definedName>
    <definedName name="_xlnm.Print_Titles" localSheetId="10">'PL09.2023-2025'!#REF!</definedName>
    <definedName name="_xlnm.Print_Titles" localSheetId="2">'PL1 xa dat chuan'!$4:$4</definedName>
    <definedName name="_xlnm.Print_Titles" localSheetId="0">'van hoa'!$3:$3</definedName>
    <definedName name="ProdForm" localSheetId="8" hidden="1">#REF!</definedName>
    <definedName name="ProdForm" localSheetId="9" hidden="1">#REF!</definedName>
    <definedName name="ProdForm" localSheetId="10" hidden="1">#REF!</definedName>
    <definedName name="ProdForm" localSheetId="0" hidden="1">#REF!</definedName>
    <definedName name="ProdForm" hidden="1">#REF!</definedName>
    <definedName name="Product" localSheetId="9" hidden="1">#REF!</definedName>
    <definedName name="Product" localSheetId="10" hidden="1">#REF!</definedName>
    <definedName name="Product" localSheetId="0" hidden="1">#REF!</definedName>
    <definedName name="Product" hidden="1">#REF!</definedName>
    <definedName name="RCArea" localSheetId="9" hidden="1">#REF!</definedName>
    <definedName name="RCArea" localSheetId="10" hidden="1">#REF!</definedName>
    <definedName name="RCArea" localSheetId="0" hidden="1">#REF!</definedName>
    <definedName name="RCArea" hidden="1">#REF!</definedName>
    <definedName name="SpecialPrice" localSheetId="9" hidden="1">#REF!</definedName>
    <definedName name="SpecialPrice" localSheetId="10" hidden="1">#REF!</definedName>
    <definedName name="SpecialPrice" localSheetId="0" hidden="1">#REF!</definedName>
    <definedName name="SpecialPrice" hidden="1">#REF!</definedName>
    <definedName name="t" localSheetId="8" hidden="1">{"'Sheet1'!$L$16"}</definedName>
    <definedName name="t" localSheetId="9" hidden="1">{"'Sheet1'!$L$16"}</definedName>
    <definedName name="t" localSheetId="10" hidden="1">{"'Sheet1'!$L$16"}</definedName>
    <definedName name="t" hidden="1">{"'Sheet1'!$L$16"}</definedName>
    <definedName name="TaxTV">10%</definedName>
    <definedName name="TaxXL">5%</definedName>
    <definedName name="tbl_ProdInfo" localSheetId="8" hidden="1">#REF!</definedName>
    <definedName name="tbl_ProdInfo" localSheetId="9" hidden="1">#REF!</definedName>
    <definedName name="tbl_ProdInfo" localSheetId="10" hidden="1">#REF!</definedName>
    <definedName name="tbl_ProdInfo" localSheetId="0" hidden="1">#REF!</definedName>
    <definedName name="tbl_ProdInfo" hidden="1">#REF!</definedName>
    <definedName name="tha" localSheetId="8" hidden="1">{"'Sheet1'!$L$16"}</definedName>
    <definedName name="tha" localSheetId="9" hidden="1">{"'Sheet1'!$L$16"}</definedName>
    <definedName name="tha" localSheetId="10" hidden="1">{"'Sheet1'!$L$16"}</definedName>
    <definedName name="tha" hidden="1">{"'Sheet1'!$L$16"}</definedName>
    <definedName name="thu" localSheetId="8" hidden="1">{"'Sheet1'!$L$16"}</definedName>
    <definedName name="thu" localSheetId="9" hidden="1">{"'Sheet1'!$L$16"}</definedName>
    <definedName name="thu" localSheetId="10" hidden="1">{"'Sheet1'!$L$16"}</definedName>
    <definedName name="thu" hidden="1">{"'Sheet1'!$L$16"}</definedName>
    <definedName name="ttttt" localSheetId="8" hidden="1">{"'Sheet1'!$L$16"}</definedName>
    <definedName name="ttttt" localSheetId="9" hidden="1">{"'Sheet1'!$L$16"}</definedName>
    <definedName name="ttttt" localSheetId="10" hidden="1">{"'Sheet1'!$L$16"}</definedName>
    <definedName name="ttttt" hidden="1">{"'Sheet1'!$L$16"}</definedName>
    <definedName name="TTTTTTTTT" localSheetId="8" hidden="1">{"'Sheet1'!$L$16"}</definedName>
    <definedName name="TTTTTTTTT" localSheetId="9" hidden="1">{"'Sheet1'!$L$16"}</definedName>
    <definedName name="TTTTTTTTT" localSheetId="10" hidden="1">{"'Sheet1'!$L$16"}</definedName>
    <definedName name="TTTTTTTTT" hidden="1">{"'Sheet1'!$L$16"}</definedName>
    <definedName name="ttttttttttt" localSheetId="8" hidden="1">{"'Sheet1'!$L$16"}</definedName>
    <definedName name="ttttttttttt" localSheetId="9" hidden="1">{"'Sheet1'!$L$16"}</definedName>
    <definedName name="ttttttttttt" localSheetId="10" hidden="1">{"'Sheet1'!$L$16"}</definedName>
    <definedName name="ttttttttttt" hidden="1">{"'Sheet1'!$L$16"}</definedName>
    <definedName name="tuyennhanh" localSheetId="8" hidden="1">{"'Sheet1'!$L$16"}</definedName>
    <definedName name="tuyennhanh" localSheetId="9" hidden="1">{"'Sheet1'!$L$16"}</definedName>
    <definedName name="tuyennhanh" localSheetId="10" hidden="1">{"'Sheet1'!$L$16"}</definedName>
    <definedName name="tuyennhanh" hidden="1">{"'Sheet1'!$L$16"}</definedName>
    <definedName name="u" localSheetId="8" hidden="1">{"'Sheet1'!$L$16"}</definedName>
    <definedName name="u" localSheetId="9" hidden="1">{"'Sheet1'!$L$16"}</definedName>
    <definedName name="u" localSheetId="10" hidden="1">{"'Sheet1'!$L$16"}</definedName>
    <definedName name="u" hidden="1">{"'Sheet1'!$L$16"}</definedName>
    <definedName name="ư" localSheetId="8" hidden="1">{"'Sheet1'!$L$16"}</definedName>
    <definedName name="ư" localSheetId="9" hidden="1">{"'Sheet1'!$L$16"}</definedName>
    <definedName name="ư" localSheetId="10" hidden="1">{"'Sheet1'!$L$16"}</definedName>
    <definedName name="ư" hidden="1">{"'Sheet1'!$L$16"}</definedName>
    <definedName name="v" localSheetId="8" hidden="1">{"'Sheet1'!$L$16"}</definedName>
    <definedName name="v" localSheetId="9" hidden="1">{"'Sheet1'!$L$16"}</definedName>
    <definedName name="v" localSheetId="10" hidden="1">{"'Sheet1'!$L$16"}</definedName>
    <definedName name="v" hidden="1">{"'Sheet1'!$L$16"}</definedName>
    <definedName name="vcoto" localSheetId="8" hidden="1">{"'Sheet1'!$L$16"}</definedName>
    <definedName name="vcoto" localSheetId="9" hidden="1">{"'Sheet1'!$L$16"}</definedName>
    <definedName name="vcoto" localSheetId="10" hidden="1">{"'Sheet1'!$L$16"}</definedName>
    <definedName name="vcoto" hidden="1">{"'Sheet1'!$L$16"}</definedName>
    <definedName name="VH" localSheetId="8" hidden="1">{"'Sheet1'!$L$16"}</definedName>
    <definedName name="VH" localSheetId="9" hidden="1">{"'Sheet1'!$L$16"}</definedName>
    <definedName name="VH" localSheetId="10" hidden="1">{"'Sheet1'!$L$16"}</definedName>
    <definedName name="VH" hidden="1">{"'Sheet1'!$L$16"}</definedName>
    <definedName name="Viet" localSheetId="8" hidden="1">{"'Sheet1'!$L$16"}</definedName>
    <definedName name="Viet" localSheetId="9" hidden="1">{"'Sheet1'!$L$16"}</definedName>
    <definedName name="Viet" localSheetId="10" hidden="1">{"'Sheet1'!$L$16"}</definedName>
    <definedName name="Viet" hidden="1">{"'Sheet1'!$L$16"}</definedName>
    <definedName name="wrn.aaa." localSheetId="8" hidden="1">{#N/A,#N/A,FALSE,"Sheet1";#N/A,#N/A,FALSE,"Sheet1";#N/A,#N/A,FALSE,"Sheet1"}</definedName>
    <definedName name="wrn.aaa." localSheetId="9" hidden="1">{#N/A,#N/A,FALSE,"Sheet1";#N/A,#N/A,FALSE,"Sheet1";#N/A,#N/A,FALSE,"Sheet1"}</definedName>
    <definedName name="wrn.aaa." localSheetId="10" hidden="1">{#N/A,#N/A,FALSE,"Sheet1";#N/A,#N/A,FALSE,"Sheet1";#N/A,#N/A,FALSE,"Sheet1"}</definedName>
    <definedName name="wrn.aaa." hidden="1">{#N/A,#N/A,FALSE,"Sheet1";#N/A,#N/A,FALSE,"Sheet1";#N/A,#N/A,FALSE,"Sheet1"}</definedName>
    <definedName name="wrn.Bang._.ke._.nhan._.hang." localSheetId="8" hidden="1">{#N/A,#N/A,FALSE,"Ke khai NH"}</definedName>
    <definedName name="wrn.Bang._.ke._.nhan._.hang." localSheetId="9" hidden="1">{#N/A,#N/A,FALSE,"Ke khai NH"}</definedName>
    <definedName name="wrn.Bang._.ke._.nhan._.hang." localSheetId="10" hidden="1">{#N/A,#N/A,FALSE,"Ke khai NH"}</definedName>
    <definedName name="wrn.Bang._.ke._.nhan._.hang." hidden="1">{#N/A,#N/A,FALSE,"Ke khai NH"}</definedName>
    <definedName name="wrn.Che._.do._.duoc._.huong." localSheetId="8" hidden="1">{#N/A,#N/A,FALSE,"BN (2)"}</definedName>
    <definedName name="wrn.Che._.do._.duoc._.huong." localSheetId="9" hidden="1">{#N/A,#N/A,FALSE,"BN (2)"}</definedName>
    <definedName name="wrn.Che._.do._.duoc._.huong." localSheetId="10" hidden="1">{#N/A,#N/A,FALSE,"BN (2)"}</definedName>
    <definedName name="wrn.Che._.do._.duoc._.huong." hidden="1">{#N/A,#N/A,FALSE,"BN (2)"}</definedName>
    <definedName name="wrn.chi._.tiÆt." localSheetId="8" hidden="1">{#N/A,#N/A,FALSE,"Chi tiÆt"}</definedName>
    <definedName name="wrn.chi._.tiÆt." localSheetId="9" hidden="1">{#N/A,#N/A,FALSE,"Chi tiÆt"}</definedName>
    <definedName name="wrn.chi._.tiÆt." localSheetId="10" hidden="1">{#N/A,#N/A,FALSE,"Chi tiÆt"}</definedName>
    <definedName name="wrn.chi._.tiÆt." hidden="1">{#N/A,#N/A,FALSE,"Chi tiÆt"}</definedName>
    <definedName name="wrn.cong." localSheetId="8" hidden="1">{#N/A,#N/A,FALSE,"Sheet1"}</definedName>
    <definedName name="wrn.cong." localSheetId="9" hidden="1">{#N/A,#N/A,FALSE,"Sheet1"}</definedName>
    <definedName name="wrn.cong." localSheetId="10" hidden="1">{#N/A,#N/A,FALSE,"Sheet1"}</definedName>
    <definedName name="wrn.cong." hidden="1">{#N/A,#N/A,FALSE,"Sheet1"}</definedName>
    <definedName name="wrn.Giáy._.bao._.no." localSheetId="8" hidden="1">{#N/A,#N/A,FALSE,"BN"}</definedName>
    <definedName name="wrn.Giáy._.bao._.no." localSheetId="9" hidden="1">{#N/A,#N/A,FALSE,"BN"}</definedName>
    <definedName name="wrn.Giáy._.bao._.no." localSheetId="10" hidden="1">{#N/A,#N/A,FALSE,"BN"}</definedName>
    <definedName name="wrn.Giáy._.bao._.no." hidden="1">{#N/A,#N/A,FALSE,"BN"}</definedName>
    <definedName name="wrn.Report." localSheetId="8" hidden="1">{"Offgrid",#N/A,FALSE,"OFFGRID";"Region",#N/A,FALSE,"REGION";"Offgrid -2",#N/A,FALSE,"OFFGRID";"WTP",#N/A,FALSE,"WTP";"WTP -2",#N/A,FALSE,"WTP";"Project",#N/A,FALSE,"PROJECT";"Summary -2",#N/A,FALSE,"SUMMARY"}</definedName>
    <definedName name="wrn.Report." localSheetId="9" hidden="1">{"Offgrid",#N/A,FALSE,"OFFGRID";"Region",#N/A,FALSE,"REGION";"Offgrid -2",#N/A,FALSE,"OFFGRID";"WTP",#N/A,FALSE,"WTP";"WTP -2",#N/A,FALSE,"WTP";"Project",#N/A,FALSE,"PROJECT";"Summary -2",#N/A,FALSE,"SUMMARY"}</definedName>
    <definedName name="wrn.Report." localSheetId="10"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vd." localSheetId="8" hidden="1">{#N/A,#N/A,TRUE,"BT M200 da 10x20"}</definedName>
    <definedName name="wrn.vd." localSheetId="9" hidden="1">{#N/A,#N/A,TRUE,"BT M200 da 10x20"}</definedName>
    <definedName name="wrn.vd." localSheetId="10" hidden="1">{#N/A,#N/A,TRUE,"BT M200 da 10x20"}</definedName>
    <definedName name="wrn.vd." hidden="1">{#N/A,#N/A,TRUE,"BT M200 da 10x20"}</definedName>
    <definedName name="wrnf.report" localSheetId="8" hidden="1">{"Offgrid",#N/A,FALSE,"OFFGRID";"Region",#N/A,FALSE,"REGION";"Offgrid -2",#N/A,FALSE,"OFFGRID";"WTP",#N/A,FALSE,"WTP";"WTP -2",#N/A,FALSE,"WTP";"Project",#N/A,FALSE,"PROJECT";"Summary -2",#N/A,FALSE,"SUMMARY"}</definedName>
    <definedName name="wrnf.report" localSheetId="9" hidden="1">{"Offgrid",#N/A,FALSE,"OFFGRID";"Region",#N/A,FALSE,"REGION";"Offgrid -2",#N/A,FALSE,"OFFGRID";"WTP",#N/A,FALSE,"WTP";"WTP -2",#N/A,FALSE,"WTP";"Project",#N/A,FALSE,"PROJECT";"Summary -2",#N/A,FALSE,"SUMMARY"}</definedName>
    <definedName name="wrnf.report" localSheetId="10"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XCCT">0.5</definedName>
    <definedName name="xls" localSheetId="8" hidden="1">{"'Sheet1'!$L$16"}</definedName>
    <definedName name="xls" localSheetId="9" hidden="1">{"'Sheet1'!$L$16"}</definedName>
    <definedName name="xls" localSheetId="10" hidden="1">{"'Sheet1'!$L$16"}</definedName>
    <definedName name="xls" hidden="1">{"'Sheet1'!$L$16"}</definedName>
    <definedName name="xlttbninh" localSheetId="8" hidden="1">{"'Sheet1'!$L$16"}</definedName>
    <definedName name="xlttbninh" localSheetId="9" hidden="1">{"'Sheet1'!$L$16"}</definedName>
    <definedName name="xlttbninh" localSheetId="10" hidden="1">{"'Sheet1'!$L$16"}</definedName>
    <definedName name="xlttbninh" hidden="1">{"'Sheet1'!$L$16"}</definedName>
    <definedName name="xm">[1]gvl!$N$16</definedName>
  </definedNames>
  <calcPr calcId="144525"/>
</workbook>
</file>

<file path=xl/calcChain.xml><?xml version="1.0" encoding="utf-8"?>
<calcChain xmlns="http://schemas.openxmlformats.org/spreadsheetml/2006/main">
  <c r="S56" i="10" l="1"/>
  <c r="R56" i="10"/>
  <c r="H56" i="10"/>
  <c r="S54" i="10"/>
  <c r="R54" i="10"/>
  <c r="S53" i="10"/>
  <c r="R53" i="10"/>
  <c r="R52" i="10"/>
  <c r="R51" i="10"/>
  <c r="R50" i="10"/>
  <c r="H50" i="10"/>
  <c r="G50" i="10"/>
  <c r="G45" i="10" s="1"/>
  <c r="S49" i="10"/>
  <c r="R49" i="10"/>
  <c r="S48" i="10"/>
  <c r="R48" i="10"/>
  <c r="R45" i="10" s="1"/>
  <c r="H48" i="10"/>
  <c r="S47" i="10"/>
  <c r="R47" i="10"/>
  <c r="J47" i="10"/>
  <c r="J45" i="10" s="1"/>
  <c r="G47" i="10"/>
  <c r="Z45" i="10"/>
  <c r="Y45" i="10"/>
  <c r="X45" i="10"/>
  <c r="W45" i="10"/>
  <c r="W57" i="10" s="1"/>
  <c r="T45" i="10"/>
  <c r="Q45" i="10"/>
  <c r="P45" i="10"/>
  <c r="O45" i="10"/>
  <c r="O57" i="10" s="1"/>
  <c r="N45" i="10"/>
  <c r="M45" i="10"/>
  <c r="L45" i="10"/>
  <c r="K45" i="10"/>
  <c r="I45" i="10"/>
  <c r="S44" i="10"/>
  <c r="R44" i="10"/>
  <c r="H44" i="10"/>
  <c r="S43" i="10"/>
  <c r="R43" i="10"/>
  <c r="S42" i="10"/>
  <c r="R42" i="10"/>
  <c r="H42" i="10"/>
  <c r="S41" i="10"/>
  <c r="R41" i="10"/>
  <c r="S40" i="10"/>
  <c r="R40" i="10"/>
  <c r="K40" i="10"/>
  <c r="F40" i="10"/>
  <c r="G40" i="10" s="1"/>
  <c r="S39" i="10"/>
  <c r="R39" i="10"/>
  <c r="H39" i="10"/>
  <c r="S38" i="10"/>
  <c r="R38" i="10"/>
  <c r="H38" i="10"/>
  <c r="G38" i="10"/>
  <c r="S37" i="10"/>
  <c r="R37" i="10"/>
  <c r="H37" i="10"/>
  <c r="S36" i="10"/>
  <c r="R36" i="10"/>
  <c r="H36" i="10"/>
  <c r="G36" i="10"/>
  <c r="S35" i="10"/>
  <c r="R35" i="10"/>
  <c r="H35" i="10"/>
  <c r="S34" i="10"/>
  <c r="R34" i="10"/>
  <c r="S33" i="10"/>
  <c r="R33" i="10"/>
  <c r="S32" i="10"/>
  <c r="R32" i="10"/>
  <c r="H32" i="10"/>
  <c r="G32" i="10"/>
  <c r="S31" i="10"/>
  <c r="R31" i="10"/>
  <c r="H31" i="10"/>
  <c r="S30" i="10"/>
  <c r="R30" i="10"/>
  <c r="H30" i="10"/>
  <c r="H29" i="10" s="1"/>
  <c r="Z29" i="10"/>
  <c r="Y29" i="10"/>
  <c r="X29" i="10"/>
  <c r="W29" i="10"/>
  <c r="V29" i="10"/>
  <c r="U29" i="10"/>
  <c r="T29" i="10"/>
  <c r="R29" i="10"/>
  <c r="Q29" i="10"/>
  <c r="P29" i="10"/>
  <c r="O29" i="10"/>
  <c r="N29" i="10"/>
  <c r="M29" i="10"/>
  <c r="L29" i="10"/>
  <c r="K29" i="10"/>
  <c r="J29" i="10"/>
  <c r="I29" i="10"/>
  <c r="S28" i="10"/>
  <c r="R28" i="10"/>
  <c r="H28" i="10"/>
  <c r="G28" i="10"/>
  <c r="S27" i="10"/>
  <c r="R27" i="10"/>
  <c r="H27" i="10"/>
  <c r="G27" i="10"/>
  <c r="S26" i="10"/>
  <c r="R26" i="10"/>
  <c r="H26" i="10"/>
  <c r="G26" i="10"/>
  <c r="S25" i="10"/>
  <c r="R25" i="10"/>
  <c r="G25" i="10"/>
  <c r="S24" i="10"/>
  <c r="R24" i="10"/>
  <c r="S23" i="10"/>
  <c r="R23" i="10"/>
  <c r="H23" i="10"/>
  <c r="G23" i="10"/>
  <c r="S22" i="10"/>
  <c r="R22" i="10"/>
  <c r="G22" i="10"/>
  <c r="S21" i="10"/>
  <c r="R21" i="10"/>
  <c r="H21" i="10"/>
  <c r="G21" i="10"/>
  <c r="S20" i="10"/>
  <c r="R20" i="10"/>
  <c r="H20" i="10"/>
  <c r="G20" i="10"/>
  <c r="S19" i="10"/>
  <c r="R19" i="10"/>
  <c r="K19" i="10"/>
  <c r="H19" i="10" s="1"/>
  <c r="G19" i="10"/>
  <c r="N19" i="10" s="1"/>
  <c r="S18" i="10"/>
  <c r="R18" i="10"/>
  <c r="H18" i="10"/>
  <c r="G18" i="10"/>
  <c r="S17" i="10"/>
  <c r="R17" i="10"/>
  <c r="H17" i="10"/>
  <c r="G17" i="10"/>
  <c r="R16" i="10"/>
  <c r="N16" i="10"/>
  <c r="Y16" i="10" s="1"/>
  <c r="K16" i="10"/>
  <c r="V16" i="10" s="1"/>
  <c r="S16" i="10" s="1"/>
  <c r="R15" i="10"/>
  <c r="G15" i="10"/>
  <c r="R14" i="10"/>
  <c r="G14" i="10"/>
  <c r="R13" i="10"/>
  <c r="G13" i="10"/>
  <c r="R12" i="10"/>
  <c r="G12" i="10"/>
  <c r="R11" i="10"/>
  <c r="G11" i="10"/>
  <c r="S10" i="10"/>
  <c r="R10" i="10"/>
  <c r="G10" i="10"/>
  <c r="R9" i="10"/>
  <c r="N9" i="10"/>
  <c r="Y9" i="10" s="1"/>
  <c r="K9" i="10"/>
  <c r="H9" i="10" s="1"/>
  <c r="G9" i="10"/>
  <c r="V9" i="10" s="1"/>
  <c r="S9" i="10" s="1"/>
  <c r="G8" i="10"/>
  <c r="Z7" i="10"/>
  <c r="X7" i="10"/>
  <c r="W7" i="10"/>
  <c r="U7" i="10"/>
  <c r="T7" i="10"/>
  <c r="P7" i="10"/>
  <c r="O7" i="10"/>
  <c r="M7" i="10"/>
  <c r="L7" i="10"/>
  <c r="I7" i="10"/>
  <c r="S77" i="8"/>
  <c r="R77" i="8"/>
  <c r="H77" i="8"/>
  <c r="G77" i="8"/>
  <c r="S75" i="8"/>
  <c r="R75" i="8"/>
  <c r="G75" i="8"/>
  <c r="S74" i="8"/>
  <c r="R74" i="8"/>
  <c r="G74" i="8"/>
  <c r="S72" i="8"/>
  <c r="R72" i="8"/>
  <c r="H72" i="8"/>
  <c r="S70" i="8"/>
  <c r="R70" i="8"/>
  <c r="H70" i="8"/>
  <c r="S69" i="8"/>
  <c r="R69" i="8"/>
  <c r="H69" i="8"/>
  <c r="S68" i="8"/>
  <c r="R68" i="8"/>
  <c r="H68" i="8"/>
  <c r="G68" i="8"/>
  <c r="S67" i="8"/>
  <c r="R67" i="8"/>
  <c r="H67" i="8"/>
  <c r="G67" i="8"/>
  <c r="R65" i="8"/>
  <c r="H65" i="8"/>
  <c r="U65" i="8" s="1"/>
  <c r="G65" i="8"/>
  <c r="V65" i="8" s="1"/>
  <c r="V57" i="8" s="1"/>
  <c r="R64" i="8"/>
  <c r="H64" i="8"/>
  <c r="G64" i="8"/>
  <c r="R63" i="8"/>
  <c r="R62" i="8"/>
  <c r="S61" i="8"/>
  <c r="R61" i="8"/>
  <c r="R60" i="8"/>
  <c r="H60" i="8"/>
  <c r="S59" i="8"/>
  <c r="R59" i="8"/>
  <c r="J59" i="8"/>
  <c r="H59" i="8" s="1"/>
  <c r="H57" i="8" s="1"/>
  <c r="G59" i="8"/>
  <c r="Z57" i="8"/>
  <c r="Y57" i="8"/>
  <c r="X57" i="8"/>
  <c r="W57" i="8"/>
  <c r="T57" i="8"/>
  <c r="R57" i="8"/>
  <c r="Q57" i="8"/>
  <c r="P57" i="8"/>
  <c r="O57" i="8"/>
  <c r="N57" i="8"/>
  <c r="M57" i="8"/>
  <c r="L57" i="8"/>
  <c r="K57" i="8"/>
  <c r="J57" i="8"/>
  <c r="I57" i="8"/>
  <c r="G57" i="8"/>
  <c r="S56" i="8"/>
  <c r="R56" i="8"/>
  <c r="H56" i="8"/>
  <c r="S55" i="8"/>
  <c r="R55" i="8"/>
  <c r="H55" i="8"/>
  <c r="S54" i="8"/>
  <c r="R54" i="8"/>
  <c r="H54" i="8"/>
  <c r="S53" i="8"/>
  <c r="R53" i="8"/>
  <c r="H53" i="8"/>
  <c r="S52" i="8"/>
  <c r="R52" i="8"/>
  <c r="H52" i="8"/>
  <c r="S51" i="8"/>
  <c r="R51" i="8"/>
  <c r="H51" i="8"/>
  <c r="G51" i="8"/>
  <c r="S50" i="8"/>
  <c r="P50" i="8"/>
  <c r="R50" i="8" s="1"/>
  <c r="S49" i="8"/>
  <c r="H49" i="8"/>
  <c r="G49" i="8"/>
  <c r="P49" i="8" s="1"/>
  <c r="R49" i="8" s="1"/>
  <c r="S48" i="8"/>
  <c r="H48" i="8"/>
  <c r="G48" i="8"/>
  <c r="P48" i="8" s="1"/>
  <c r="R48" i="8" s="1"/>
  <c r="S47" i="8"/>
  <c r="P47" i="8"/>
  <c r="R47" i="8" s="1"/>
  <c r="H47" i="8"/>
  <c r="S46" i="8"/>
  <c r="H46" i="8"/>
  <c r="G46" i="8"/>
  <c r="P46" i="8" s="1"/>
  <c r="S45" i="8"/>
  <c r="R45" i="8"/>
  <c r="S44" i="8"/>
  <c r="R44" i="8"/>
  <c r="H44" i="8"/>
  <c r="S43" i="8"/>
  <c r="R43" i="8"/>
  <c r="H43" i="8"/>
  <c r="Z42" i="8"/>
  <c r="Y42" i="8"/>
  <c r="X42" i="8"/>
  <c r="W42" i="8"/>
  <c r="V42" i="8"/>
  <c r="U42" i="8"/>
  <c r="T42" i="8"/>
  <c r="S42" i="8"/>
  <c r="Q42" i="8"/>
  <c r="O42" i="8"/>
  <c r="N42" i="8"/>
  <c r="M42" i="8"/>
  <c r="L42" i="8"/>
  <c r="K42" i="8"/>
  <c r="J42" i="8"/>
  <c r="I42" i="8"/>
  <c r="H42" i="8"/>
  <c r="G42" i="8"/>
  <c r="S41" i="8"/>
  <c r="Q41" i="8"/>
  <c r="R41" i="8" s="1"/>
  <c r="H41" i="8"/>
  <c r="G41" i="8"/>
  <c r="S40" i="8"/>
  <c r="R40" i="8"/>
  <c r="H40" i="8"/>
  <c r="G40" i="8"/>
  <c r="S39" i="8"/>
  <c r="R39" i="8"/>
  <c r="H39" i="8"/>
  <c r="G39" i="8"/>
  <c r="S38" i="8"/>
  <c r="R38" i="8"/>
  <c r="G38" i="8"/>
  <c r="S37" i="8"/>
  <c r="R37" i="8"/>
  <c r="S36" i="8"/>
  <c r="R36" i="8"/>
  <c r="S35" i="8"/>
  <c r="R35" i="8"/>
  <c r="G35" i="8"/>
  <c r="T34" i="8"/>
  <c r="S34" i="8" s="1"/>
  <c r="R34" i="8"/>
  <c r="G34" i="8"/>
  <c r="T33" i="8"/>
  <c r="S33" i="8" s="1"/>
  <c r="R33" i="8"/>
  <c r="H33" i="8"/>
  <c r="G33" i="8"/>
  <c r="S32" i="8"/>
  <c r="R32" i="8"/>
  <c r="H32" i="8"/>
  <c r="G32" i="8"/>
  <c r="R31" i="8"/>
  <c r="Y31" i="8" s="1"/>
  <c r="N31" i="8"/>
  <c r="K31" i="8"/>
  <c r="H31" i="8" s="1"/>
  <c r="R30" i="8"/>
  <c r="V30" i="8" s="1"/>
  <c r="S30" i="8" s="1"/>
  <c r="G30" i="8"/>
  <c r="K30" i="8" s="1"/>
  <c r="H30" i="8" s="1"/>
  <c r="R24" i="8"/>
  <c r="V24" i="8" s="1"/>
  <c r="S24" i="8" s="1"/>
  <c r="G24" i="8"/>
  <c r="K24" i="8" s="1"/>
  <c r="H24" i="8" s="1"/>
  <c r="R23" i="8"/>
  <c r="V23" i="8" s="1"/>
  <c r="S23" i="8" s="1"/>
  <c r="G23" i="8"/>
  <c r="K23" i="8" s="1"/>
  <c r="H23" i="8" s="1"/>
  <c r="R22" i="8"/>
  <c r="V22" i="8" s="1"/>
  <c r="S22" i="8" s="1"/>
  <c r="G22" i="8"/>
  <c r="K22" i="8" s="1"/>
  <c r="H22" i="8" s="1"/>
  <c r="R21" i="8"/>
  <c r="V21" i="8" s="1"/>
  <c r="S21" i="8" s="1"/>
  <c r="G21" i="8"/>
  <c r="K21" i="8" s="1"/>
  <c r="H21" i="8" s="1"/>
  <c r="R20" i="8"/>
  <c r="V20" i="8" s="1"/>
  <c r="S20" i="8" s="1"/>
  <c r="G20" i="8"/>
  <c r="K20" i="8" s="1"/>
  <c r="H20" i="8" s="1"/>
  <c r="S19" i="8"/>
  <c r="R19" i="8"/>
  <c r="G19" i="8"/>
  <c r="S18" i="8"/>
  <c r="Q18" i="8"/>
  <c r="R18" i="8" s="1"/>
  <c r="K18" i="8"/>
  <c r="H18" i="8" s="1"/>
  <c r="G18" i="8"/>
  <c r="N18" i="8" s="1"/>
  <c r="G17" i="8"/>
  <c r="S16" i="8"/>
  <c r="R16" i="8"/>
  <c r="H16" i="8"/>
  <c r="G16" i="8"/>
  <c r="S15" i="8"/>
  <c r="R15" i="8"/>
  <c r="H15" i="8"/>
  <c r="G15" i="8"/>
  <c r="S14" i="8"/>
  <c r="R14" i="8"/>
  <c r="G13" i="8"/>
  <c r="P13" i="8" s="1"/>
  <c r="G12" i="8"/>
  <c r="P12" i="8" s="1"/>
  <c r="G11" i="8"/>
  <c r="P11" i="8" s="1"/>
  <c r="G10" i="8"/>
  <c r="N10" i="8" s="1"/>
  <c r="S9" i="8"/>
  <c r="R9" i="8"/>
  <c r="G9" i="8"/>
  <c r="S8" i="8"/>
  <c r="R8" i="8"/>
  <c r="G8" i="8"/>
  <c r="Z7" i="8"/>
  <c r="X7" i="8"/>
  <c r="W7" i="8"/>
  <c r="U7" i="8"/>
  <c r="T7" i="8"/>
  <c r="O7" i="8"/>
  <c r="M7" i="8"/>
  <c r="L7" i="8"/>
  <c r="I7" i="8"/>
  <c r="G7" i="8"/>
  <c r="H96" i="6"/>
  <c r="G96" i="6"/>
  <c r="Q96" i="6" s="1"/>
  <c r="Q95" i="6"/>
  <c r="G94" i="6"/>
  <c r="Q94" i="6" s="1"/>
  <c r="G93" i="6"/>
  <c r="Q93" i="6" s="1"/>
  <c r="Q92" i="6"/>
  <c r="H91" i="6"/>
  <c r="Q90" i="6"/>
  <c r="H90" i="6"/>
  <c r="Q89" i="6"/>
  <c r="Q88" i="6"/>
  <c r="Q87" i="6"/>
  <c r="Q86" i="6"/>
  <c r="Q85" i="6"/>
  <c r="H85" i="6"/>
  <c r="Q84" i="6"/>
  <c r="H84" i="6"/>
  <c r="H83" i="6"/>
  <c r="G83" i="6"/>
  <c r="Q83" i="6" s="1"/>
  <c r="H82" i="6"/>
  <c r="G82" i="6"/>
  <c r="Q82" i="6" s="1"/>
  <c r="Q81" i="6"/>
  <c r="H80" i="6"/>
  <c r="G80" i="6"/>
  <c r="Q80" i="6" s="1"/>
  <c r="H79" i="6"/>
  <c r="G79" i="6"/>
  <c r="Q79" i="6" s="1"/>
  <c r="Q78" i="6"/>
  <c r="Q77" i="6"/>
  <c r="Q76" i="6"/>
  <c r="Q75" i="6"/>
  <c r="Q74" i="6"/>
  <c r="H74" i="6"/>
  <c r="Q73" i="6"/>
  <c r="H73" i="6"/>
  <c r="J72" i="6"/>
  <c r="H72" i="6" s="1"/>
  <c r="H70" i="6" s="1"/>
  <c r="G72" i="6"/>
  <c r="Q72" i="6" s="1"/>
  <c r="Q71" i="6"/>
  <c r="P70" i="6"/>
  <c r="O70" i="6"/>
  <c r="N70" i="6"/>
  <c r="M70" i="6"/>
  <c r="L70" i="6"/>
  <c r="K70" i="6"/>
  <c r="J70" i="6"/>
  <c r="I70" i="6"/>
  <c r="G70" i="6"/>
  <c r="Q69" i="6"/>
  <c r="H69" i="6"/>
  <c r="Q68" i="6"/>
  <c r="Q67" i="6"/>
  <c r="H67" i="6"/>
  <c r="Q66" i="6"/>
  <c r="K65" i="6"/>
  <c r="F65" i="6"/>
  <c r="G65" i="6" s="1"/>
  <c r="Q64" i="6"/>
  <c r="H64" i="6"/>
  <c r="Q63" i="6"/>
  <c r="H63" i="6"/>
  <c r="G63" i="6"/>
  <c r="Q62" i="6"/>
  <c r="H62" i="6"/>
  <c r="H61" i="6"/>
  <c r="G61" i="6"/>
  <c r="Q61" i="6" s="1"/>
  <c r="Q60" i="6"/>
  <c r="H60" i="6"/>
  <c r="Q59" i="6"/>
  <c r="H59" i="6"/>
  <c r="Q56" i="6"/>
  <c r="H56" i="6"/>
  <c r="Q55" i="6"/>
  <c r="H55" i="6"/>
  <c r="H54" i="6"/>
  <c r="G54" i="6"/>
  <c r="Q54" i="6" s="1"/>
  <c r="H53" i="6"/>
  <c r="G53" i="6"/>
  <c r="Q53" i="6" s="1"/>
  <c r="P52" i="6"/>
  <c r="Q52" i="6" s="1"/>
  <c r="H51" i="6"/>
  <c r="H50" i="6"/>
  <c r="G50" i="6"/>
  <c r="H49" i="6"/>
  <c r="G49" i="6"/>
  <c r="P48" i="6"/>
  <c r="Q48" i="6" s="1"/>
  <c r="H48" i="6"/>
  <c r="H47" i="6"/>
  <c r="G47" i="6"/>
  <c r="Q46" i="6"/>
  <c r="Q45" i="6"/>
  <c r="H45" i="6"/>
  <c r="Q43" i="6"/>
  <c r="H43" i="6"/>
  <c r="H42" i="6" s="1"/>
  <c r="O42" i="6"/>
  <c r="N42" i="6"/>
  <c r="M42" i="6"/>
  <c r="L42" i="6"/>
  <c r="K42" i="6"/>
  <c r="J42" i="6"/>
  <c r="I42" i="6"/>
  <c r="Q41" i="6"/>
  <c r="H41" i="6"/>
  <c r="G41" i="6"/>
  <c r="Q40" i="6"/>
  <c r="H40" i="6"/>
  <c r="G40" i="6"/>
  <c r="H39" i="6"/>
  <c r="G39" i="6"/>
  <c r="Q39" i="6" s="1"/>
  <c r="G38" i="6"/>
  <c r="Q38" i="6" s="1"/>
  <c r="Q37" i="6"/>
  <c r="Q36" i="6"/>
  <c r="G35" i="6"/>
  <c r="Q35" i="6" s="1"/>
  <c r="Q34" i="6"/>
  <c r="H34" i="6"/>
  <c r="G34" i="6"/>
  <c r="G33" i="6"/>
  <c r="Q33" i="6" s="1"/>
  <c r="Q32" i="6"/>
  <c r="G32" i="6"/>
  <c r="H31" i="6"/>
  <c r="G31" i="6"/>
  <c r="Q31" i="6" s="1"/>
  <c r="H30" i="6"/>
  <c r="G30" i="6"/>
  <c r="Q30" i="6" s="1"/>
  <c r="H29" i="6"/>
  <c r="G29" i="6"/>
  <c r="Q29" i="6" s="1"/>
  <c r="G28" i="6"/>
  <c r="N28" i="6" s="1"/>
  <c r="H27" i="6"/>
  <c r="G27" i="6"/>
  <c r="Q27" i="6" s="1"/>
  <c r="H26" i="6"/>
  <c r="G26" i="6"/>
  <c r="Q26" i="6" s="1"/>
  <c r="Q25" i="6"/>
  <c r="N25" i="6"/>
  <c r="K25" i="6"/>
  <c r="H25" i="6" s="1"/>
  <c r="G24" i="6"/>
  <c r="Q24" i="6" s="1"/>
  <c r="G23" i="6"/>
  <c r="N23" i="6" s="1"/>
  <c r="G22" i="6"/>
  <c r="Q22" i="6" s="1"/>
  <c r="G21" i="6"/>
  <c r="Q21" i="6" s="1"/>
  <c r="K20" i="6"/>
  <c r="H20" i="6" s="1"/>
  <c r="G20" i="6"/>
  <c r="Q20" i="6" s="1"/>
  <c r="G19" i="6"/>
  <c r="N19" i="6" s="1"/>
  <c r="H18" i="6"/>
  <c r="G18" i="6"/>
  <c r="Q18" i="6" s="1"/>
  <c r="K17" i="6"/>
  <c r="H17" i="6"/>
  <c r="G17" i="6"/>
  <c r="N17" i="6" s="1"/>
  <c r="G16" i="6"/>
  <c r="N16" i="6" s="1"/>
  <c r="H16" i="6" s="1"/>
  <c r="H15" i="6"/>
  <c r="G15" i="6"/>
  <c r="Q15" i="6" s="1"/>
  <c r="H14" i="6"/>
  <c r="G14" i="6"/>
  <c r="Q14" i="6" s="1"/>
  <c r="Q13" i="6"/>
  <c r="G12" i="6"/>
  <c r="N12" i="6" s="1"/>
  <c r="G11" i="6"/>
  <c r="P11" i="6" s="1"/>
  <c r="Q11" i="6" s="1"/>
  <c r="G10" i="6"/>
  <c r="N10" i="6" s="1"/>
  <c r="H10" i="6" s="1"/>
  <c r="P9" i="6"/>
  <c r="G9" i="6"/>
  <c r="N9" i="6" s="1"/>
  <c r="G8" i="6"/>
  <c r="Q8" i="6" s="1"/>
  <c r="Q7" i="6"/>
  <c r="G7" i="6"/>
  <c r="O6" i="6"/>
  <c r="M6" i="6"/>
  <c r="L6" i="6"/>
  <c r="I6" i="6"/>
  <c r="G6" i="6"/>
  <c r="S29" i="10" l="1"/>
  <c r="G29" i="10"/>
  <c r="L57" i="10"/>
  <c r="P57" i="10"/>
  <c r="X57" i="10"/>
  <c r="H47" i="10"/>
  <c r="H45" i="10" s="1"/>
  <c r="M57" i="10"/>
  <c r="H16" i="10"/>
  <c r="I57" i="10"/>
  <c r="T57" i="10"/>
  <c r="Z57" i="10"/>
  <c r="I78" i="8"/>
  <c r="M78" i="8"/>
  <c r="X78" i="8"/>
  <c r="G78" i="8"/>
  <c r="O78" i="8"/>
  <c r="T78" i="8"/>
  <c r="Z78" i="8"/>
  <c r="L78" i="8"/>
  <c r="W78" i="8"/>
  <c r="Q65" i="6"/>
  <c r="G42" i="6"/>
  <c r="G97" i="6" s="1"/>
  <c r="N24" i="6"/>
  <c r="L97" i="6"/>
  <c r="P10" i="6"/>
  <c r="N20" i="6"/>
  <c r="I97" i="6"/>
  <c r="M97" i="6"/>
  <c r="Q10" i="6"/>
  <c r="Q16" i="6"/>
  <c r="K21" i="6"/>
  <c r="H21" i="6" s="1"/>
  <c r="K24" i="6"/>
  <c r="H24" i="6" s="1"/>
  <c r="O97" i="6"/>
  <c r="K11" i="10"/>
  <c r="H11" i="10" s="1"/>
  <c r="K12" i="10"/>
  <c r="H12" i="10" s="1"/>
  <c r="K13" i="10"/>
  <c r="H13" i="10" s="1"/>
  <c r="K14" i="10"/>
  <c r="H14" i="10" s="1"/>
  <c r="K15" i="10"/>
  <c r="H15" i="10" s="1"/>
  <c r="V50" i="10"/>
  <c r="V45" i="10" s="1"/>
  <c r="U50" i="10"/>
  <c r="G7" i="10"/>
  <c r="G57" i="10" s="1"/>
  <c r="N8" i="10"/>
  <c r="N11" i="10"/>
  <c r="Y11" i="10" s="1"/>
  <c r="N12" i="10"/>
  <c r="Y12" i="10" s="1"/>
  <c r="N13" i="10"/>
  <c r="Y13" i="10" s="1"/>
  <c r="N14" i="10"/>
  <c r="Y14" i="10" s="1"/>
  <c r="N15" i="10"/>
  <c r="Y15" i="10" s="1"/>
  <c r="R46" i="8"/>
  <c r="R42" i="8" s="1"/>
  <c r="P42" i="8"/>
  <c r="U57" i="8"/>
  <c r="U78" i="8" s="1"/>
  <c r="S65" i="8"/>
  <c r="S57" i="8" s="1"/>
  <c r="H10" i="8"/>
  <c r="P10" i="8"/>
  <c r="N13" i="8"/>
  <c r="Y13" i="8" s="1"/>
  <c r="N20" i="8"/>
  <c r="Y20" i="8"/>
  <c r="N21" i="8"/>
  <c r="Y21" i="8"/>
  <c r="N22" i="8"/>
  <c r="Y22" i="8"/>
  <c r="N23" i="8"/>
  <c r="Y23" i="8"/>
  <c r="N24" i="8"/>
  <c r="Y24" i="8"/>
  <c r="N30" i="8"/>
  <c r="Y30" i="8"/>
  <c r="N12" i="8"/>
  <c r="Y12" i="8" s="1"/>
  <c r="H13" i="8"/>
  <c r="N17" i="8"/>
  <c r="H17" i="8" s="1"/>
  <c r="N11" i="8"/>
  <c r="H11" i="8" s="1"/>
  <c r="H12" i="8"/>
  <c r="V31" i="8"/>
  <c r="S31" i="8" s="1"/>
  <c r="H9" i="6"/>
  <c r="J16" i="6"/>
  <c r="K16" i="6"/>
  <c r="J10" i="6"/>
  <c r="K10" i="6"/>
  <c r="Q70" i="6"/>
  <c r="Q23" i="6"/>
  <c r="Q28" i="6"/>
  <c r="Q9" i="6"/>
  <c r="N11" i="6"/>
  <c r="H12" i="6"/>
  <c r="P12" i="6"/>
  <c r="P6" i="6" s="1"/>
  <c r="N21" i="6"/>
  <c r="K22" i="6"/>
  <c r="H22" i="6" s="1"/>
  <c r="P49" i="6"/>
  <c r="Q49" i="6" s="1"/>
  <c r="P50" i="6"/>
  <c r="Q50" i="6" s="1"/>
  <c r="Q12" i="6"/>
  <c r="K19" i="6"/>
  <c r="H19" i="6" s="1"/>
  <c r="N22" i="6"/>
  <c r="K23" i="6"/>
  <c r="H23" i="6" s="1"/>
  <c r="K28" i="6"/>
  <c r="H28" i="6" s="1"/>
  <c r="P47" i="6"/>
  <c r="Q47" i="6" s="1"/>
  <c r="Q17" i="6"/>
  <c r="Q19" i="6"/>
  <c r="D18" i="15"/>
  <c r="C18" i="15"/>
  <c r="V13" i="10" l="1"/>
  <c r="S13" i="10" s="1"/>
  <c r="V15" i="10"/>
  <c r="S15" i="10" s="1"/>
  <c r="V11" i="10"/>
  <c r="S11" i="10" s="1"/>
  <c r="N7" i="8"/>
  <c r="N78" i="8" s="1"/>
  <c r="Q6" i="6"/>
  <c r="N6" i="6"/>
  <c r="N97" i="6" s="1"/>
  <c r="Y8" i="10"/>
  <c r="Y7" i="10" s="1"/>
  <c r="Y57" i="10" s="1"/>
  <c r="H8" i="10"/>
  <c r="N7" i="10"/>
  <c r="N57" i="10" s="1"/>
  <c r="U45" i="10"/>
  <c r="U57" i="10" s="1"/>
  <c r="S50" i="10"/>
  <c r="S45" i="10" s="1"/>
  <c r="V14" i="10"/>
  <c r="S14" i="10" s="1"/>
  <c r="V12" i="10"/>
  <c r="S12" i="10" s="1"/>
  <c r="K11" i="8"/>
  <c r="V11" i="8" s="1"/>
  <c r="S11" i="8" s="1"/>
  <c r="J11" i="8"/>
  <c r="Q11" i="8" s="1"/>
  <c r="R11" i="8" s="1"/>
  <c r="J12" i="8"/>
  <c r="Q12" i="8" s="1"/>
  <c r="R12" i="8" s="1"/>
  <c r="K12" i="8"/>
  <c r="V12" i="8" s="1"/>
  <c r="S12" i="8" s="1"/>
  <c r="K10" i="8"/>
  <c r="V10" i="8" s="1"/>
  <c r="H7" i="8"/>
  <c r="H78" i="8" s="1"/>
  <c r="J10" i="8"/>
  <c r="Y11" i="8"/>
  <c r="Y17" i="8"/>
  <c r="K13" i="8"/>
  <c r="V13" i="8" s="1"/>
  <c r="S13" i="8" s="1"/>
  <c r="J13" i="8"/>
  <c r="Q13" i="8" s="1"/>
  <c r="R13" i="8" s="1"/>
  <c r="J17" i="8"/>
  <c r="Q17" i="8" s="1"/>
  <c r="R17" i="8" s="1"/>
  <c r="K17" i="8"/>
  <c r="V17" i="8" s="1"/>
  <c r="S17" i="8" s="1"/>
  <c r="P7" i="8"/>
  <c r="P78" i="8" s="1"/>
  <c r="Y10" i="8"/>
  <c r="Q42" i="6"/>
  <c r="Q97" i="6" s="1"/>
  <c r="H11" i="6"/>
  <c r="K9" i="6"/>
  <c r="J9" i="6"/>
  <c r="H6" i="6"/>
  <c r="H97" i="6" s="1"/>
  <c r="P42" i="6"/>
  <c r="P97" i="6" s="1"/>
  <c r="K12" i="6"/>
  <c r="J12" i="6"/>
  <c r="AB54" i="10"/>
  <c r="AB53" i="10"/>
  <c r="AB52" i="10"/>
  <c r="AB51" i="10"/>
  <c r="AB49" i="10"/>
  <c r="AB48" i="10"/>
  <c r="AB47" i="10"/>
  <c r="AB46" i="10"/>
  <c r="AB40" i="10"/>
  <c r="AB39" i="10"/>
  <c r="AB36" i="10"/>
  <c r="AB35" i="10"/>
  <c r="AB32" i="10"/>
  <c r="AB28" i="10"/>
  <c r="AB27" i="10"/>
  <c r="AB26" i="10"/>
  <c r="AB25" i="10"/>
  <c r="AB24" i="10"/>
  <c r="AB22" i="10"/>
  <c r="AB21" i="10"/>
  <c r="AB20" i="10"/>
  <c r="AB19" i="10"/>
  <c r="AB10" i="10"/>
  <c r="AB37" i="8"/>
  <c r="AB36" i="8"/>
  <c r="AB35" i="8"/>
  <c r="AB34" i="8"/>
  <c r="AB33" i="8"/>
  <c r="Q98" i="6"/>
  <c r="P98" i="6"/>
  <c r="I15" i="14"/>
  <c r="G15" i="14"/>
  <c r="E7" i="14"/>
  <c r="H14" i="14"/>
  <c r="H7" i="14"/>
  <c r="H15" i="14" s="1"/>
  <c r="J14" i="14"/>
  <c r="J13" i="14"/>
  <c r="J12" i="14"/>
  <c r="J7" i="14"/>
  <c r="J15" i="14" s="1"/>
  <c r="C15" i="14"/>
  <c r="D12" i="14" s="1"/>
  <c r="D11" i="14"/>
  <c r="C7" i="14"/>
  <c r="D7" i="14" s="1"/>
  <c r="C15" i="13"/>
  <c r="D9" i="13" s="1"/>
  <c r="C7" i="13"/>
  <c r="D7" i="13" s="1"/>
  <c r="C4" i="7"/>
  <c r="D4" i="7" s="1"/>
  <c r="C15" i="7"/>
  <c r="D13" i="7" s="1"/>
  <c r="Y7" i="8" l="1"/>
  <c r="Y78" i="8" s="1"/>
  <c r="J8" i="10"/>
  <c r="H7" i="10"/>
  <c r="H57" i="10" s="1"/>
  <c r="K8" i="10"/>
  <c r="S10" i="8"/>
  <c r="S7" i="8" s="1"/>
  <c r="S78" i="8" s="1"/>
  <c r="V7" i="8"/>
  <c r="V78" i="8" s="1"/>
  <c r="J7" i="8"/>
  <c r="J78" i="8" s="1"/>
  <c r="Q10" i="8"/>
  <c r="K7" i="8"/>
  <c r="K78" i="8" s="1"/>
  <c r="J11" i="6"/>
  <c r="K11" i="6"/>
  <c r="K6" i="6" s="1"/>
  <c r="K97" i="6" s="1"/>
  <c r="J6" i="6"/>
  <c r="J97" i="6" s="1"/>
  <c r="F7" i="14"/>
  <c r="D7" i="7"/>
  <c r="D9" i="7"/>
  <c r="D12" i="7"/>
  <c r="D14" i="7"/>
  <c r="D10" i="7"/>
  <c r="D14" i="13"/>
  <c r="D12" i="13"/>
  <c r="D10" i="13"/>
  <c r="E15" i="14"/>
  <c r="AB39" i="8"/>
  <c r="AB61" i="8"/>
  <c r="AB17" i="10"/>
  <c r="AB18" i="10"/>
  <c r="AB23" i="10"/>
  <c r="AB38" i="10"/>
  <c r="AB41" i="10"/>
  <c r="AB42" i="10"/>
  <c r="AB43" i="10"/>
  <c r="D6" i="7"/>
  <c r="D8" i="7"/>
  <c r="D11" i="7"/>
  <c r="D13" i="13"/>
  <c r="D11" i="13"/>
  <c r="AB30" i="10"/>
  <c r="AB16" i="10"/>
  <c r="AB29" i="10"/>
  <c r="AB13" i="10"/>
  <c r="AB12" i="10"/>
  <c r="D10" i="14"/>
  <c r="D14" i="14"/>
  <c r="D15" i="14" s="1"/>
  <c r="D9" i="14"/>
  <c r="D13" i="14"/>
  <c r="K7" i="10" l="1"/>
  <c r="K57" i="10" s="1"/>
  <c r="V8" i="10"/>
  <c r="J7" i="10"/>
  <c r="J57" i="10" s="1"/>
  <c r="Q8" i="10"/>
  <c r="Q7" i="8"/>
  <c r="Q78" i="8" s="1"/>
  <c r="R10" i="8"/>
  <c r="R7" i="8" s="1"/>
  <c r="R78" i="8" s="1"/>
  <c r="AB14" i="10"/>
  <c r="F13" i="14"/>
  <c r="F14" i="14"/>
  <c r="F12" i="14"/>
  <c r="D15" i="13"/>
  <c r="D15" i="7"/>
  <c r="F15" i="14"/>
  <c r="AB9" i="10"/>
  <c r="AB15" i="10"/>
  <c r="AB11" i="10"/>
  <c r="R8" i="10" l="1"/>
  <c r="R7" i="10" s="1"/>
  <c r="R57" i="10" s="1"/>
  <c r="Q7" i="10"/>
  <c r="Q57" i="10" s="1"/>
  <c r="S8" i="10"/>
  <c r="S7" i="10" s="1"/>
  <c r="S57" i="10" s="1"/>
  <c r="V7" i="10"/>
  <c r="V57" i="10" s="1"/>
  <c r="AB50" i="10"/>
  <c r="AB45" i="10" l="1"/>
  <c r="AB57" i="10" l="1"/>
  <c r="AB8" i="10"/>
  <c r="E21" i="5"/>
  <c r="F21" i="5"/>
  <c r="D21" i="5"/>
  <c r="G20" i="5"/>
  <c r="G19" i="5"/>
  <c r="G18" i="5"/>
  <c r="G17" i="5"/>
  <c r="G16" i="5"/>
  <c r="G15" i="5"/>
  <c r="G14" i="5"/>
  <c r="G13" i="5"/>
  <c r="G12" i="5"/>
  <c r="G10" i="5"/>
  <c r="G9" i="5"/>
  <c r="G8" i="5"/>
  <c r="G7" i="5"/>
  <c r="G6" i="5"/>
  <c r="G5" i="5"/>
  <c r="D24" i="2"/>
  <c r="G65" i="2"/>
  <c r="G64" i="2"/>
  <c r="G63" i="2"/>
  <c r="G62" i="2"/>
  <c r="G61" i="2"/>
  <c r="G60" i="2"/>
  <c r="G59" i="2"/>
  <c r="G58" i="2"/>
  <c r="G57" i="2"/>
  <c r="G56" i="2"/>
  <c r="G55" i="2"/>
  <c r="G54" i="2"/>
  <c r="G53" i="2"/>
  <c r="G52" i="2"/>
  <c r="G51" i="2"/>
  <c r="G50" i="2"/>
  <c r="G49" i="2"/>
  <c r="G48" i="2"/>
  <c r="G47" i="2"/>
  <c r="G46" i="2"/>
  <c r="G45" i="2"/>
  <c r="G44" i="2"/>
  <c r="G43" i="2"/>
  <c r="G42" i="2"/>
  <c r="G41" i="2"/>
  <c r="F36" i="2"/>
  <c r="F35" i="2"/>
  <c r="F34" i="2"/>
  <c r="F33" i="2"/>
  <c r="F32" i="2"/>
  <c r="F24" i="2" s="1"/>
  <c r="E30" i="2"/>
  <c r="E29" i="2"/>
  <c r="E27" i="2"/>
  <c r="E26" i="2"/>
  <c r="E25" i="2"/>
  <c r="E24" i="2" l="1"/>
  <c r="G24" i="2"/>
  <c r="G21" i="5"/>
  <c r="E6" i="2"/>
  <c r="F6" i="2"/>
  <c r="D6" i="2"/>
  <c r="E66" i="2" l="1"/>
  <c r="F66" i="2"/>
  <c r="D66" i="2"/>
  <c r="G21" i="2" l="1"/>
  <c r="G20" i="2"/>
  <c r="G19" i="2"/>
  <c r="G18" i="2"/>
  <c r="G17" i="2"/>
  <c r="G16" i="2"/>
  <c r="G15" i="2"/>
  <c r="G14" i="2"/>
  <c r="G13" i="2"/>
  <c r="G12" i="2"/>
  <c r="G11" i="2"/>
  <c r="G10" i="2"/>
  <c r="G9" i="2"/>
  <c r="G8" i="2"/>
  <c r="G7" i="2"/>
  <c r="G6" i="2" l="1"/>
  <c r="G66" i="2" s="1"/>
</calcChain>
</file>

<file path=xl/sharedStrings.xml><?xml version="1.0" encoding="utf-8"?>
<sst xmlns="http://schemas.openxmlformats.org/spreadsheetml/2006/main" count="2162" uniqueCount="572">
  <si>
    <t>TT</t>
  </si>
  <si>
    <t>Nâng cấp tuyến đường giao thông Viên Lĩnh</t>
  </si>
  <si>
    <t>Nâng cấp tuyến đường giao thông liên xã Hải Yên Thành</t>
  </si>
  <si>
    <t>Nâng cấp tuyến đường giao thông liên xã Yên Phổ Hải</t>
  </si>
  <si>
    <t>Cac tuyến đường giao thông nội thị TT Xuân An</t>
  </si>
  <si>
    <t>Lắp đặt hệ thống điện trang trí trên tuyến đường Gia Lách đi khu di tích Đại thi hào Nguyễn Du</t>
  </si>
  <si>
    <t>Nâng cấp tuyến đường giao thông liên xã Tiên - Yên (đoạn HL 12)</t>
  </si>
  <si>
    <t>Hệ thống điện chiếu sáng đường Nguyễn Công Trứ</t>
  </si>
  <si>
    <t>Hệ thống điện chiếu sáng đường Gia Lách đi khu di tích Nguyễn Du</t>
  </si>
  <si>
    <t>Cống tiêu úng qua kênh thủy lợi Lam Hồng</t>
  </si>
  <si>
    <t>Phục hồi và tôn tạo đền Xứ thờ Tổ sư ca trù Cổ Đạm</t>
  </si>
  <si>
    <t>Khu di tích lịch sử - văn hóa Nguyễn Công Trứ</t>
  </si>
  <si>
    <t>Khôi phục di tích nhà ở Đại thi hào Nguyễn Du</t>
  </si>
  <si>
    <t>Nhà học 02 tầng 12 phòng trường tiểu học Xuân Giang</t>
  </si>
  <si>
    <t>Khối phòng hành chính - thư viện trường THPT Nghi Xuân</t>
  </si>
  <si>
    <t>Trụ sở làm việc Đảng Ủy -UBND - UBMTTQ thị trấn Xuân An</t>
  </si>
  <si>
    <t>Tổng cộng</t>
  </si>
  <si>
    <t>Nội dug chính dự án</t>
  </si>
  <si>
    <t>Dự án ưu tiên thực hiện</t>
  </si>
  <si>
    <t>Nâng cấp tuyến đường với chiều dài khoảng L=5.100m; Bề rộng nền đường Bnền= 7,5m; bề rộng mặt đường Bmặt= 5,5m; bề rộng lề đường Blề= 1x2=2m;</t>
  </si>
  <si>
    <t>Tổng chiều dài 4.468m, thiết kế đường cấp 4 đồng bằng; Bề rộng nền đường Bnền= 6,5m; bề rộng mặt đường Bmặt= 3,5m; bề rộng lề đường gia cố Blề= 1x2=2m; lề đất 2x0,5=1m</t>
  </si>
  <si>
    <t>Duy tu tuyến đường Yên Phổ Hải với tổng chiều dài 4,6km</t>
  </si>
  <si>
    <t xml:space="preserve">Xây mới 01 nhà 3 tầng với tổng diện tích xây dựng 857,64m2 và các hạng mục phụ trợ </t>
  </si>
  <si>
    <t xml:space="preserve">Xây mới 2tầng 12 phòng với tổng diện tích xây dựng 10.000m2 và các hạng mục phụ trợ </t>
  </si>
  <si>
    <t>Xây mới nhà làm việc kiêm giao nhà giao dịch một cửa 03 tầng với tổng diện tích sàn khoảng 1.400m2; Nhà văn hóa kiêm trung tâm học tập cộng đồng quy mô 400 chỗ ngồi; tổng diện tích sàn 720m2 kèm theo hạ tầng kỹ thuật</t>
  </si>
  <si>
    <t>Đầu tư lắp 10 vị trí khung trang trí trên trục đường Gia Lách đi Khu di tích Đại thi hào Nguyễn Du (đoạn qua địa bàn thị trấn Xuân An), huyện Nghi Xuân</t>
  </si>
  <si>
    <t>Tổng chiều dài tuyến 900m, kết cấu như:
- Nền đường Bnền=7,5m; mặt đường Bmặt = 5,5m; lề đường Blề=2x0,75m. Mái dốc ta luy nền đắp 1:1,5; độ dốc mặt đường 2%, độ dốc lề đường 4%.</t>
  </si>
  <si>
    <t>Bố trí hệ thống điện chiếu sáng và trang trí dọc đường Gia Lách đi Khu di tích Đại thi hào Nguyễn Du với tổng chiều dài khoảng 6,7km.</t>
  </si>
  <si>
    <t>Khôi phục nhà ở Đại thi hào Nguyễn Du: Kiến trúc nhà 1 tầng chiều cao đến đỉnh mái 5,04m; Chân tảng bằng đá xanh, nền lát gạch gốm giả cổ; mặt bậc tam cấp lát đá xanh nguyên khối; hệ thống tường bao xây gạch chỉ, không trát. Hệ cửa đi dùng gỗ lim, cửa sổ đúc bằng BTCT. Hệ thống mái làm bằng gỗ lim lợp ngói mũi hài. Chiều cao khối đế là 0,45 tính từ cốt sân hoàn thiện</t>
  </si>
  <si>
    <t>Xây dựng cống tiêu qua kênh 02 cửa, khẩu độ khoảng 2x(1,6x1,6)m, kết cấu bằng bê tông cốt thép.</t>
  </si>
  <si>
    <t xml:space="preserve">Đầu tư xây dựng hệ thống điện chiếu sáng trên tuyến đường Nguyễn Công Trứ, huyện Nghi Xuân (điểm đầu giao với đường Nguyễn Du thị trấn Nghi Xuân (Quốc lộ 8B), điểm cuối tại Ngã tư Xuân Mỹ), với tổng chiều dài khoảng 3,0km. </t>
  </si>
  <si>
    <t>Xây dựng 02 tuyến đường có tổng chiều dài L=3.190,56m; Tuyến 01 (Đường Nguyễn Xí) dài L=2.685,67m; điểm đầu Km0+00 giao với đường Nguyễn Nghiễm, điểm cuối Km2+685,67 nối với đường ĐT547; Tuyến 02 (Đường Phan Đình Linh) dài L=504,89m; điểm đầu Km0+00 giao đường Nguyễn Công Trứ, điểm cuối Km0+504,89 giao đê hữu Sông Lam thuộc địa phận thị trấn Xuân An</t>
  </si>
  <si>
    <t>Nhà diễn xướng ca trù và dân ca xứ Nghệ (Nhà Bái đường); Nhà thủ từ; Nhà vệ sinh; sân đường nội bộ; bãi đỗ xe; nâng cấp tuyến đường nối Khu di tích với Quốc lộ ven biển theo quy hoạch được duyệt</t>
  </si>
  <si>
    <t>Xây mới nhà lưu niệm, nhà trực, cổng chính, nhà vệ sinh, nhà dịch vụ, nhà hạ điện, Khu mộ Uy viễn tướng công; tổng thể sân vườn hạ tầng kỹ thuật theo quy hoạch được duyệt</t>
  </si>
  <si>
    <t>STT</t>
  </si>
  <si>
    <t>Ngân sách huyện, xã</t>
  </si>
  <si>
    <t>I</t>
  </si>
  <si>
    <t>Dự án: Thoát lũ khẩn cấp rào Mỹ Dương gắn với phát triển vùng ven chân núi Hồng Lĩnh</t>
  </si>
  <si>
    <t xml:space="preserve">+ Nạo vét, mở rộng trục tiêu từ sau tràn xã lũ hồ Trúc Bè xã Xuân Lĩnh đến cống Đá Bạc xã Xuân Song với chiều dài khoảng 21,0km
'+ Sửa chữa, nâng cấp 04 đập dâng nước; Cũng cố, nâng cấp tuyến đê bao Bà Hạnh xã Xuân Mỹ với chiều dài khoảng 3,0km cùng 06 cống tiêu qua đê; Xây dựng 04 cầu trên tuyến thay thế cầu cũ đã hư hỏng, xuống cấp
'+ Xây dựng tuyến đường giao thông phục vụ công tác quản lý kết hợp du lịch sinh thái </t>
  </si>
  <si>
    <t xml:space="preserve">Dự án: Củng cố, nâng cấp tuyến đê Song Nam </t>
  </si>
  <si>
    <t xml:space="preserve">Nâng cấp mở rộng tuyến đê với chiều dài 2,1Km với quy mô mặt đê B=5,0m; cao trình đỉnh đê tại (+4.50); Xây dựng tường chắn sóng tới cao trình (+5,00); Kết cấu mặt đê bằng BTXM M250#; Xây dựng các mỏ hàn, cống tiêu dưới đê </t>
  </si>
  <si>
    <t>Dự án Tuyến đê biển huyện Nghi Xuân đoạn từ Km17+800 đến Km27+00</t>
  </si>
  <si>
    <t>Cao trình đỉnh đ (+5,00)m, Chiều rộng mặt đê rộng B=7,3m, kết cấu bằng bê tông. Mái đê phía biển m =3,0, mái đê được gia cố bằng cấu kiện bê tông đúc sẵn, Mái đê phía dân cư m = 2,0, mái trồng cỏ chống xói; Chân đê phía biển: Kết cấu chân đê bằng dầm bê tông cốt thép, tiếp đến là đặt ống buy có đường kính trong D =1m và cao 2 m, cao trình đỉnh ống buy và dầm chân (+1,0)m trong lòng ống buy đổ cát và đá hộc, trên cùng là nắp đậy cao trình đáy ống buy (-1,00m), phía ngoài ống buy được gia cố bằng đá hộc thả  rối, trên cùng là 30 cm đá ghép chèn chặt, ống buy có nắp đậy và tạo lỗ thông hơi.</t>
  </si>
  <si>
    <t xml:space="preserve">Nâng cấp, mở rộng tuyến đường Hải - Hội, huyện Nghi Xuân </t>
  </si>
  <si>
    <t xml:space="preserve">+ Xây dựng nâng cấp, mở rộng tuyến đường Hải Hội, huyện Nghi Xuân đạt tiêu chuẩn thiết kế đường cấp III đồng bằng với tổng chiều dài tuyến khoảng L=10,0km; 
'+ Quy mô mặt cắt ngang như sau: bề rộng nền đường Bnền=18,0m; bề rộng mặt đường Bmặt=15,0m; bề rộng lề đường Blđ=2x1,5m; độ dốc ngang mặt đường imặt=2%, độ dốc lề ilề=4%.
</t>
  </si>
  <si>
    <t>Đường ven chân núi Hồng Lĩnh (HL08)</t>
  </si>
  <si>
    <t>+ Quy mô mặt cắt ngang như sau: bề rộng nền đường Bnền=9,0m; bề rộng mặt đường Bmặt=7,0m; bề rộng vỉa hè Bvh=2x1m</t>
  </si>
  <si>
    <t>Đường nối Quốc lộ 1A với Quốc lộ ven biển (HL06)</t>
  </si>
  <si>
    <t>+ Quy mô mặt cắt ngang như sau: bề rộng nền đường Bnền=70,0m; bề rộng mặt đường Bmặt=2x18,0m; giải phân cách giữa 12m; bề rộng vỉa hè Bvh=2x11m</t>
  </si>
  <si>
    <t>II</t>
  </si>
  <si>
    <t>Dự án: Nâng cấp tuyến đê Hội Thống đoạn từ Km0+00-Km5+00 (giai đoạn 2)</t>
  </si>
  <si>
    <t xml:space="preserve">+ Đắp áp trúc mở rộng mặt cắt đê về hai phía, đầm chặt K=0.95; Chiều rộng mặt đê B=7.0m; cao trình đỉnh đê tại (+4.00); Hệ số mái phía đồng m=2.0, phía sông m=3.0; Mặt đê bằng bê tông mác 300#, dày 0,22m trên lớp cát đệm dày 5cm và lớp móng đá dăm dày 15cm, đảm bảo cho xe có tải trong trục 7 tấn qua lại;  Hai bên đường bố trí cục chắn bánh bằng bê tông M200# rộng 2x0.3m.
+ Xây dựng khu tái định cư để di dời các hộ dân sinh sống ở ngoài đê </t>
  </si>
  <si>
    <t>Hệ thống các tuyến mương thoát các xã Xuân Thành, Cổ Đạm và Xuân Liên</t>
  </si>
  <si>
    <t>Xây dựng 03 tuyến kênh chính và 01 tuyến kênh nhánh với chiều dài khoảng 4,2Km, chiều rộng đáy kênh biến đổi từ 2-5m; mặt cát ngang hình chữ nhật hoặc hình thang (theo địa hình cụ thể từng đoạn); tường hoặc mái bờ kênh xây đá hộc dày 30cm</t>
  </si>
  <si>
    <t>Trục tiêu TV1 - 01 từ xã Xuân Mỹ đến xã Xuân Hải</t>
  </si>
  <si>
    <t>Xây dựng 01 tuyến kênh chính với chiều dài khoảng 7Km, chiều rộng đáy kênh biến đổi từ 4-10m; mặt cát ngang hình thang (theo địa hình cụ thể từng đoạn); mái bờ kênh xây đá hộc dày 30cm trong khung dầm bê tông cốt thép</t>
  </si>
  <si>
    <t>Trục Tiêu TVI-05 từ xã Xuân Viên đến xã Xuân Giang</t>
  </si>
  <si>
    <t>Xây dựng tuyến kênh chính với chiều dài khoảng 6Km, chiều rộng đáy kênh biến đổi từ 2-7m; mặt cát ngang hình chữ nhật hoặc hình thang (theo địa hình cụ thể từng đoạn); mái bờ kênh xây đá hộc dày 30cm trong khung dầm bê tông cốt thép</t>
  </si>
  <si>
    <t>Trục tiêu TVI-04 từ xã Tiên Điền đến xã Xuân Yên</t>
  </si>
  <si>
    <t>Xây dựng 01 tuyến kênh chính với chiều dài khoảng 10Km, chiều rộng đáy kênh biến đổi từ 2-7m; mặt cát ngang hình chữ nhật hoặc hình thang (theo địa hình cụ thể từng đoạn); mái bờ kênh xây đá hộc dày 30cm trong khung dầm bê tông cốt thép</t>
  </si>
  <si>
    <t>Đường tránh lũ Xuân Hồng đi Xuân Lĩnh (HL10)</t>
  </si>
  <si>
    <t>+ Quy mô mặt cắt ngang như sau: bề rộng nền đường Bnền=9,0m; bề rộng mặt đường Bmặt=5,5m; bề rộng vỉa hè Bvh=2x1,75m</t>
  </si>
  <si>
    <t>Xây dựng các tuyến đường thuộc khu du lịch Xuân Thành</t>
  </si>
  <si>
    <t>+ Xây dựng 2 tuyến đường vói tổng chiều dài khoảng 4Km; và 4 cầu qua lạch nước ngọt xã Xuân Thành</t>
  </si>
  <si>
    <t>Nâng cấp, mở rộng tuyến đường từ ngã 4 Xuân Thành đến bãi biển Xuân Thành</t>
  </si>
  <si>
    <t>Chiều dài khoảng 1,5Km, quy mô Bnền=12m, mặt đường bằng bê tông nhưa, Bmặt= 7m, gia cố 02 bên 2x2m, lề đất 2x1m; mương thoát nước dọc 02 bên tuyến</t>
  </si>
  <si>
    <t>Nhà học 02 tầng TT Bồi dưỡng Chính trị huyện</t>
  </si>
  <si>
    <t xml:space="preserve">Nhà học, làm việc và phòng thư viện 02 tầng </t>
  </si>
  <si>
    <t>Nhà học 2 tầng 10 phòng, nhà vệ sinh giáo viên trường mầm non Xuân Lĩnh</t>
  </si>
  <si>
    <t>2 tầng 10 phòng + nhà vệ sinh giáo viên</t>
  </si>
  <si>
    <t>Nhà học 2 tầng 10 phòng trường mầm non Xuân Giang</t>
  </si>
  <si>
    <t>2 tầng 10 phòng</t>
  </si>
  <si>
    <t>Nhà đa chức năng + thư viện Trường THCS Nguyễn Trãi</t>
  </si>
  <si>
    <t>700m2</t>
  </si>
  <si>
    <t xml:space="preserve">Nhà học 2 tầng 10 phòng + vệ sinh giáo viên trường mầm non Tiên Điền </t>
  </si>
  <si>
    <t>2 tầng 10 phòng + vệ sinh giáo viên</t>
  </si>
  <si>
    <t>Nhà học 2 tầng 10 phòng Trường tiểu học Xuân Hồng</t>
  </si>
  <si>
    <t>Nhà học 2 tầng 8phòng, nhà vệ sinh giáo viên trường mầm non Xuân Thành</t>
  </si>
  <si>
    <t>2 tầng 8 phòng + vệ sinh giáo viên (04 phòng học+ 04 phòng  chức năng)</t>
  </si>
  <si>
    <t>Nhà chức năng 2 tầng 10 phòng Trường tiểu học Cương Gián 1</t>
  </si>
  <si>
    <t>2 tầng 10 phòng (6 phòng học+ 04 phòng chức năng)</t>
  </si>
  <si>
    <t>Nhà học 2 tầng 10 phòng, nhà vệ sinh giáo viên trường mầm non Xuân Hải</t>
  </si>
  <si>
    <t>Nhà làm việc 3 tầng xã Xuân Trường</t>
  </si>
  <si>
    <t>Nhà làm việc 3 tầng xã Tiên Điền</t>
  </si>
  <si>
    <t>Ngân sách tỉnh</t>
  </si>
  <si>
    <t>Ngân sách huyện</t>
  </si>
  <si>
    <t>Tổng mức đầu tư</t>
  </si>
  <si>
    <t>Trong đó</t>
  </si>
  <si>
    <t>Giai đoạn 2019-2021</t>
  </si>
  <si>
    <t>Giai đoạn 2021-2025</t>
  </si>
  <si>
    <t>Ngân sách TW</t>
  </si>
  <si>
    <t>Trủ sở làm việc xã Xuân Hồng</t>
  </si>
  <si>
    <t>Xây dựng mới nhà 2 tầng; DT sàn 1.120m2</t>
  </si>
  <si>
    <t>Nhà học Trường PTTH Nguyễn Công Trứ</t>
  </si>
  <si>
    <t>Xây dựng mới nhà học 2 tầng, 8 phòng</t>
  </si>
  <si>
    <t>Xây dựng sân vận động huyện</t>
  </si>
  <si>
    <t>Nhà thi đấu đa năng huyện Nghi Xuân</t>
  </si>
  <si>
    <t>Bể bơi tiêu chuẩn</t>
  </si>
  <si>
    <t>Nâng cấp nhà văn hóa Nguyễn Du</t>
  </si>
  <si>
    <t>Bảo tồn các giá trị văn hóa đời sống</t>
  </si>
  <si>
    <t>Bảo tồn, trùng tu các di tích đã được xếp hạng (di chỉ khảo cổ học Phôi Phối; Đình hoa Vân Hải)</t>
  </si>
  <si>
    <t>Rà soát, tiếp tục hoàn thiện hồ sơ đề nghị xếp hạng cho các di tích đủ điều kiện</t>
  </si>
  <si>
    <t>Xây dựng tiêu chí bảo vệ môi trường tại các di tích cấp quốc gia</t>
  </si>
  <si>
    <t>Quản lý các dữ liệu di tích trên hệ thống GIS</t>
  </si>
  <si>
    <t>Nghiên cứu, phục dựng, tổ chức các lễ hội truyền thống tại địa phương</t>
  </si>
  <si>
    <t>Bảo tồn và khai thác giá trị hệ thống di sản phi vật thể dân ca Ví Dặm, nghề truyền thống phục vụ phát triển dịch vụ du lịch</t>
  </si>
  <si>
    <t>Nâng cao chất lượng nguồn nhân lực, đào tạo nghề cho lao động nông thôn.</t>
  </si>
  <si>
    <t>Các dự án khác (âm thanh, loa máy, ánh sáng, trang phục, đạo cụ,,,,)</t>
  </si>
  <si>
    <t>Hệ thông thiết chế văn hóa</t>
  </si>
  <si>
    <t>Hệ thống thiết chế thể thao</t>
  </si>
  <si>
    <t>Bảo tồn và phát huy giá trị di tích</t>
  </si>
  <si>
    <t>Tiêu chí chung</t>
  </si>
  <si>
    <t>Hạng mục/nội dung đầu tư</t>
  </si>
  <si>
    <t>ĐVT</t>
  </si>
  <si>
    <t>Số lượng</t>
  </si>
  <si>
    <t>Nguồn vốn</t>
  </si>
  <si>
    <t>Giai đoạn</t>
  </si>
  <si>
    <t>Vốn ngân sách</t>
  </si>
  <si>
    <t>Chia ra</t>
  </si>
  <si>
    <t>Lồng ghép</t>
  </si>
  <si>
    <t>Doanh nghiệp</t>
  </si>
  <si>
    <t>Nhân dân đóng góp</t>
  </si>
  <si>
    <t>Nguồn khác</t>
  </si>
  <si>
    <t>TW</t>
  </si>
  <si>
    <t>Tỉnh</t>
  </si>
  <si>
    <t>Huyện, xã</t>
  </si>
  <si>
    <t>NÂNG CAO CHẤT LƯỢNG CÁC TIÊU CHÍ HUYỆN NTM</t>
  </si>
  <si>
    <t>Quy hoạch</t>
  </si>
  <si>
    <t>Lập quy hoạch chung đô thị Nghi Xuân</t>
  </si>
  <si>
    <t>Lập, thẩm định phê duyệt các đồ án quy hoạch phân khu, quy hoạch chi tiết các khu chức năng, khu di tích lịch sử văn hóa</t>
  </si>
  <si>
    <t>Giao thông</t>
  </si>
  <si>
    <t>Đường Giang Tiên</t>
  </si>
  <si>
    <t>Đường Giang Viên Lĩnh</t>
  </si>
  <si>
    <t>Đường Phổ Hải Yên</t>
  </si>
  <si>
    <t>Đường Hải Yên Thành</t>
  </si>
  <si>
    <t>Đường An Viên Mỹ Thành</t>
  </si>
  <si>
    <t>Thủy lợi</t>
  </si>
  <si>
    <t>Điện</t>
  </si>
  <si>
    <t>Hoàn thành tuyến đường dây 110kv</t>
  </si>
  <si>
    <t>Nâng cấp các tuyến đường dây đi qua xã Xuân Lam, Xuân Hồng, Xuân Viên, Xuân Hội</t>
  </si>
  <si>
    <t>Chỉnh trang hệ thống điện 0,4kVA đường Gia Lách - Nguyễn Du, huyện Nghi Xuân</t>
  </si>
  <si>
    <t>Công trình</t>
  </si>
  <si>
    <t>Đầu tư lắp đặt hệ thống điện chiếu sáng chủ động và riêng biệt về đêm tại khu dân cư, khu trung tâm</t>
  </si>
  <si>
    <t>Khu</t>
  </si>
  <si>
    <t>Văn hóa, y tế, giáo dục</t>
  </si>
  <si>
    <t>Hoàn thiện, nâng cấp hạ tầng nhà Văn hóa Nguyễn Du</t>
  </si>
  <si>
    <t>Xây dựng mới khu trung tâm TDTT, nhà thi đấu huyện Nghi Xuân</t>
  </si>
  <si>
    <t>Môi trường</t>
  </si>
  <si>
    <t>III</t>
  </si>
  <si>
    <t>XÂY DỰNG HUYỆN NTM KIỂU MẪU "PHÁT TRIỂN VĂN HÓA GẮN VỚI DU LỊCH"</t>
  </si>
  <si>
    <t>NV 1</t>
  </si>
  <si>
    <t>Xã</t>
  </si>
  <si>
    <t>Dự án</t>
  </si>
  <si>
    <t>NV2</t>
  </si>
  <si>
    <t>NV 3</t>
  </si>
  <si>
    <t>NV 4</t>
  </si>
  <si>
    <t>NV 6</t>
  </si>
  <si>
    <t>Mô hình</t>
  </si>
  <si>
    <t>Trường</t>
  </si>
  <si>
    <t>TỔNG VỐN</t>
  </si>
  <si>
    <t>Xây dựng bảo tàng văn hóa huyện</t>
  </si>
  <si>
    <t>Xây dựng nhà truyền thống (cải tạo nâng cấp nhà làm việc UBND huyện)</t>
  </si>
  <si>
    <t>Khu nhà khám bệnh, khoa cấp cứu điều trị tích cực, khoa sản, khoa phẫu thuật và hành chính tổng hợp bệnh viện đa khoa huyện</t>
  </si>
  <si>
    <t>công trình</t>
  </si>
  <si>
    <t>Nhà hành chính và các phòng chức năm quy mô 16 phòng trường THPT Nghi Xuân</t>
  </si>
  <si>
    <t>Xây dựng 03 nhà đa năng tại 03 trường THPT</t>
  </si>
  <si>
    <t>Trồng cây phân tán trên địa bàn huyện tập trung các tuyến đường trục xã, liên xã, trục huyện tuyến đường du lịch</t>
  </si>
  <si>
    <t>Xây dựng thêm 01 nhà máy xử lý chất thải tập trung cấp liên xã an toàn, thân thiện với môi trường tại xã Cương Gián</t>
  </si>
  <si>
    <t>dự án</t>
  </si>
  <si>
    <t xml:space="preserve">Tu bổ, tôn tạo các di tích gốc và xây dựng cơ sở hạ tầng Khu di tích Quốc gia đặc biệt Đại thi hào Nguyễn Du, tỉnh Hà Tĩnh (giai đoạn 1) </t>
  </si>
  <si>
    <t>Xây dựng cơ sở hạ tầng Khu di tích đền thờ và mộ Uy viễn tướng công Nguyễn Công Trứ</t>
  </si>
  <si>
    <t>Ngân sách tỉnh, huyện</t>
  </si>
  <si>
    <t>Nâng cấp, mở rộng Đền chợ củi</t>
  </si>
  <si>
    <t>Khu du lịch sinh thái biển Xuân Hội</t>
  </si>
  <si>
    <t>Chỉnh trang đường từ trung tâm xã đến huyện, duy tu bảo dưỡng</t>
  </si>
  <si>
    <t>Nâng cấp, hoàn thiện hệ thống hạ tầng phát triển du lịch; bảo tồn các di tích, công trình văn hóa</t>
  </si>
  <si>
    <t>Thu hút đầu tư xây dựng khách sạn, nhà hàng tại trung tâm thị trấn Nghi Xuân và các khu du lịch  3*-5*</t>
  </si>
  <si>
    <t>KS</t>
  </si>
  <si>
    <t>Bảo tồn trùng tu các di tích lịch sử văn hóa đã được xếp hạng, ưu tiên di tích cấp quốc gia và tỉnh 82 di tích đã được xếp hạng (trong đó 01 di tích cấp quốc gia đặc biệt, 09 di tích cấp quốc gia và 73 di tích văn hóa cấp tỉnh</t>
  </si>
  <si>
    <t>di tích</t>
  </si>
  <si>
    <t>Xây dựng thương hiệu huyện Nghi Xuân</t>
  </si>
  <si>
    <t xml:space="preserve">Xây dựng các biển chỉ dẫn thân thiện; Lập bản đồ du lịch dành cho du khách; </t>
  </si>
  <si>
    <t>Xây dựng các quy cách, quy định về ứng xử, giao tiếp với du khách, các hoạt động du lịch...</t>
  </si>
  <si>
    <t>Làm các phim, hình ảnh, ca nhạc, trang web và các trang mạng xã hội nhằm quảng bà các hình ảnh về Nghi Xuân</t>
  </si>
  <si>
    <t>Tổ chức các cuộc hội nghị, hội thảo, tập huấn để hướng dẫ và truyền đạt các kiến thức về đăng ký, quản lý và các phương pháp để được nhận diện thương hiệu</t>
  </si>
  <si>
    <t>Bảo tồn di sản phi vật thể và phát huy các giá trị văn hóa, truyền thống gắn với xây dựng con người Nghi Xuân văn minh, thanh lịch và giàu bản sắc</t>
  </si>
  <si>
    <t>Xây dựng bộ quy tắc ứng xử trong các cơ quan, đơn vị, trường học, quy tắc ứng xử nơi công cộng</t>
  </si>
  <si>
    <t>Xây dựng, cải tạo cảnh quan môi trường nông thôn; xây dựng đô thị văn minh</t>
  </si>
  <si>
    <t>Chỉnh trang cây xanh đô thị, hạ tầng kỷ thuật trên một số tuyến đường trung tâm huyện và Quảng trường biển Khu du lịch Xuân Thành</t>
  </si>
  <si>
    <t>Phát triên sản xuất gắn với nâng cao đời sống vật chất tinh thần cho người dân</t>
  </si>
  <si>
    <t>Triển khai Đề án mỗi xã một sản phẩm"; ban hành các cơ chế chính sách hỗ trợ thực hiện</t>
  </si>
  <si>
    <t>sp</t>
  </si>
  <si>
    <t>điểm</t>
  </si>
  <si>
    <t>Xây dựng các điểm trưng bày và bán các sản phẩm nông nghiệp, OCOp, tiểu thủ công nghiệp làng nghề...</t>
  </si>
  <si>
    <t>NÂNG CHẤT TIÊU CHÍ CẤP XÃ</t>
  </si>
  <si>
    <t>Km</t>
  </si>
  <si>
    <t xml:space="preserve">Phòng </t>
  </si>
  <si>
    <t>Phòng</t>
  </si>
  <si>
    <t>Cơ sở vật chất văn hóa</t>
  </si>
  <si>
    <t>Nhà</t>
  </si>
  <si>
    <t>Cơ sở hạng tầng thương mại nông thôn</t>
  </si>
  <si>
    <t>Phát triển kinh tế, giảm nghèo, việc làm, tổ chức sản xuất</t>
  </si>
  <si>
    <t>Trạm</t>
  </si>
  <si>
    <t>Đơn giá (triệu đồng)</t>
  </si>
  <si>
    <t xml:space="preserve"> Thành tiền (triệu đồng) </t>
  </si>
  <si>
    <t>Quy hoạch và thực hiện quy hoạch xã NTM</t>
  </si>
  <si>
    <t>Xây dựng rãnh thoát nước 02 bên dường qua các khu dân cư và lắp biển báo giao thông tại các điểm giao nhau</t>
  </si>
  <si>
    <t>Nâng cấp sửa chữa Đập Đồng Trày</t>
  </si>
  <si>
    <t>Cứng hóa kênh cấp 1 trạm bơm Xuân Lam</t>
  </si>
  <si>
    <t>Sửa chữa nâng cấp Trạm bơm Đồng Bấn xã Xuân Lam</t>
  </si>
  <si>
    <t>Kiên cố hóa 14,8km kênh mương nội đồng</t>
  </si>
  <si>
    <t>km</t>
  </si>
  <si>
    <t>Lắp đặt hệ thống tưới tiên tiến đối với 16 vùng sản xuất và 1658 vườn hộ</t>
  </si>
  <si>
    <t>Lắp đặt hệ thống điện chiếu sáng tại các trục xã, thôn 29km</t>
  </si>
  <si>
    <t>Xây mới 48 phòng học khối mầm non</t>
  </si>
  <si>
    <t>Xây mới 22 phong chức năm khối mầm non</t>
  </si>
  <si>
    <t>Xây mới 11 công trình vệ sinh khối mầm non</t>
  </si>
  <si>
    <t>CT</t>
  </si>
  <si>
    <t>Khối THCS: Xây mới 8 phòng học, 8 phòng bộ môn, 03 thư viện</t>
  </si>
  <si>
    <t>phòng</t>
  </si>
  <si>
    <t>Nâng cấp 28 phòng học, 02 phòng chức năng, 02 khuôn viên trường</t>
  </si>
  <si>
    <t>thiết bị</t>
  </si>
  <si>
    <t>Đầu tư trang thiết bị cho 43 trường học ở 3 cấp</t>
  </si>
  <si>
    <t>Xây dựng mới 01 nhà văn hóa xã Cương Gián</t>
  </si>
  <si>
    <t>Nâng cấp 14 nhà văn hóa thôn tại xã Xuân Phổ</t>
  </si>
  <si>
    <t>Xây dựng hệ thống cổng chào tại 5 xã và hỗ trợ xây dựng cổng chào tại các thôn</t>
  </si>
  <si>
    <t>Cơ sở hạ tầng y tế</t>
  </si>
  <si>
    <t>cơ sở</t>
  </si>
  <si>
    <t>Dự án chợ và trung tâm thương mại tại xã Cương Gián</t>
  </si>
  <si>
    <t>Nâng cấp tu sửa Hệ thống hạ tầng thương mại nông thôn trên địa bàn (12 siêu thị và 51 của hàng tiện lợi)</t>
  </si>
  <si>
    <t>Cơ sở hạ tầng thông tin truyền thông</t>
  </si>
  <si>
    <t>Nâng cấp trang thông tin điện tử tại các xã trên địa bàn huyện</t>
  </si>
  <si>
    <t>Lắp đặt bổ sung các điểm truy cập internet không dây tại các điểm du lịch</t>
  </si>
  <si>
    <t>Nhà ở khu dân cư</t>
  </si>
  <si>
    <t>Chỉnh trang khuôn viên, hàng rào, công trình phụ trợ duy trì tiêu chí nhà ở đạt chuẩn bền vững</t>
  </si>
  <si>
    <t>Hỗ trợ xây dựng mô hình có ứng dụng công nghệ cao</t>
  </si>
  <si>
    <t>Mô hình sản xuất rau củ quả công nghệ cao</t>
  </si>
  <si>
    <t>Cơ sở vật chất trường học</t>
  </si>
  <si>
    <t>Hỗ trợ Xây dựng mỗi cấp học có 01 trường học thông minh</t>
  </si>
  <si>
    <t>Xây dựng khu dân cư nông thôn mới kiểu mẫu</t>
  </si>
  <si>
    <t>Nâng cấp 40 khu dân cư đã được công nhận đạt chuẩn nông thôn mới kiểu mẫu theo hướng nâng cao</t>
  </si>
  <si>
    <t>Cắm mốc ranh giới quy hoạch chi tiết khu di tích lịch sử văn hóa cấp quốc gia, cấp tỉnh gắn với phát triển du lịch tại địa phương và cắm mốc ranh giới các đồ án quy hoạch được phê duyệt đảm bảo công tác quản lý</t>
  </si>
  <si>
    <t>Bảo tồn trùng tu khu di tích Phôi Phối, Bãi Cọi Xuân Viên</t>
  </si>
  <si>
    <t>xã</t>
  </si>
  <si>
    <t>Từng bước hạ ngầm hệ thống cáp thông tin tại các khu trung tâm hành chính huyện, khu di tích, khu du lịch, khu đô thị - dân cư mới và tuyến đường trục chính Gia Lách nguyễn du, khu du lịch Xuân Thành</t>
  </si>
  <si>
    <t>Đầu tư trang thiết bị cho hệ thống y tế cơ sở</t>
  </si>
  <si>
    <t>NV 5</t>
  </si>
  <si>
    <t>Cơ chế hỗ trợ xi măng</t>
  </si>
  <si>
    <t>Ngân sách huyện và xin hỗ trợ ngân sách tỉnh</t>
  </si>
  <si>
    <t>Nguồn chông hạn hàng năm</t>
  </si>
  <si>
    <t>NHân dân tự thực hiện và hỗ trợ ngân sách huyện, xã</t>
  </si>
  <si>
    <t>Nhà bếp trường mầm non</t>
  </si>
  <si>
    <t>Ngân sách huyện xã và đóng góp nhân dân</t>
  </si>
  <si>
    <t>Ngân sách xã</t>
  </si>
  <si>
    <t>Ngân sách huyện xã và nhân dân đóng góp</t>
  </si>
  <si>
    <t>Nhân dân tự thực hiện</t>
  </si>
  <si>
    <t>Thực hiện dự án Khôi phục bến Giang Đình và đầu tư xây dựng Chợ Giang Đình</t>
  </si>
  <si>
    <t>khu</t>
  </si>
  <si>
    <t>Hỗ trợ theo Nghị quyết 123</t>
  </si>
  <si>
    <t>Nghị quyết 49</t>
  </si>
  <si>
    <t>Nghị quyết 120/NQ-HĐND bổ sung trung hạn giai đoạn 2018-2020</t>
  </si>
  <si>
    <t>Nguồn ADB - Ban xây dựng dân dụng tỉnh làm chủ đầu tư</t>
  </si>
  <si>
    <t>Nguồn duy tu bảo dưỡng</t>
  </si>
  <si>
    <t>Nguồn WB do Tổng công ty Điện lực miền bắc thực hiện</t>
  </si>
  <si>
    <t>Dự án đã được phê duyệt - Sở y tế làm chue đầu tư</t>
  </si>
  <si>
    <t>Ngân sách huyện, hỗ trợ ngân sách tỉnh</t>
  </si>
  <si>
    <t>Ngân sách huyện hỗ trợ, người dân tự trồng</t>
  </si>
  <si>
    <t>Vốn nhà đầu tư</t>
  </si>
  <si>
    <t>Dự án đã được phê duyệt - Ban XDDD và CN tỉnh đầu tư</t>
  </si>
  <si>
    <t>Nguồn trung hạn Nghị quyết 120</t>
  </si>
  <si>
    <t>Ngân sách tỉnh hỗ trợ</t>
  </si>
  <si>
    <t>Ngân sách từ nguồn công đức</t>
  </si>
  <si>
    <t>Giữ vững an ninh trật tự</t>
  </si>
  <si>
    <t>Camera giám sát an ninh</t>
  </si>
  <si>
    <t xml:space="preserve">Xây dựng hệ thống chính trị </t>
  </si>
  <si>
    <t>Xây dựng Bộ phận tiếp nhận và trả kết quả hiện đại của UBND các xã, thị trấn</t>
  </si>
  <si>
    <t>Xa, thị</t>
  </si>
  <si>
    <t>Nguồn đã xác định</t>
  </si>
  <si>
    <t>Nguồn chưa xác định</t>
  </si>
  <si>
    <t>3114 triệu đồng ngân sách tỉnh theo cơ chế hỗ trợ xi măng</t>
  </si>
  <si>
    <t>1303 triệu đồng ngân sách tỉnh theo cơ chế hỗ trợ xi măng</t>
  </si>
  <si>
    <t>2626 triệu đồng ngân sách tỉnh theo cơ chế hỗ trợ xi măng</t>
  </si>
  <si>
    <t>4500 triệu đồng ngân sách tỉnh theo cơ chế hỗ trợ xi măng</t>
  </si>
  <si>
    <t>Nhân dân tự thực hiện và hỗ trợ ngân sách huyện, xã</t>
  </si>
  <si>
    <t>1.500 triệu đồng nguồn chông hạn hàng năm</t>
  </si>
  <si>
    <t>Xã Xuân Phổ đã bố trí 300 triệu đồng; Xã Xuân Hải đã bố trí 300 triệu đồng; Xã Xuân Yên đã bố trí 260 triệu đồng; Xã Cương Gián đã bố trí 718 triệu đồng;</t>
  </si>
  <si>
    <t>Lập quy hoạch chung đô thị Nghi XuânLập, thẩm định phê duyệt các đồ án quy hoạch phân khu, quy hoạch chi tiết các khu chức năng, khu di tích lịch sử văn hóa</t>
  </si>
  <si>
    <t xml:space="preserve">Đã bố trí 2,5 tỷ đồng tại Quyết định số 2957/QĐ-UBND ngày 5/6/2018 của UBND huyện </t>
  </si>
  <si>
    <t xml:space="preserve">Đã bố trí 2,0 tỷ đồng tại Quyết định số 4805/QĐ-UBND ngày 3/11/2017 </t>
  </si>
  <si>
    <t>Đã bố trí 5000 triệu đồng Nghị quyết 120/NQ-HĐND bổ sung trung hạn giai đoạn 2018-2020</t>
  </si>
  <si>
    <t>Đã bố trí 19800 triệu đồng  Nghị quyết 120/NQ-HĐND bổ sung trung hạn giai đoạn 2018-2020</t>
  </si>
  <si>
    <t>Đã bố trí 129.642 Nguồn ADB - Ban xây dựng dân dụng tỉnh làm chủ đầu tư</t>
  </si>
  <si>
    <t>Nguồn duy tu bảo dưỡng hàng năm</t>
  </si>
  <si>
    <t>Đã bố trí 138.509 triệu đồng Nguồn WB do Tổng công ty Điện lực miền bắc thực hiện</t>
  </si>
  <si>
    <t>Đã bố trí 2.000 triệu đồng tại Quyết định số 3575/QĐ-UBND ngày 09/8/2019 của UBND huyện Nghi Xuân</t>
  </si>
  <si>
    <t>Dự án đã được phê duyệt - Sở y tế làm chue đầu tư đã bố trí vốn</t>
  </si>
  <si>
    <t>Đã bố trí Nguồn trung hạn Nghị quyết 120</t>
  </si>
  <si>
    <t>Đã bố trí 9000 triệu đồng ngân sách huyện</t>
  </si>
  <si>
    <t>Lập quy hoạch chung đô thị Nghi Xuân; Lập, thẩm định phê duyệt các đồ án quy hoạch phân khu, quy hoạch chi tiết các khu chức năng, khu di tích lịch sử văn hóa</t>
  </si>
  <si>
    <t>Nhà đầu tư tự góp vốn, dự án đã được chấp thuận chủ trương đầu tư</t>
  </si>
  <si>
    <t>Công ty Viễn thông tự thực hiện</t>
  </si>
  <si>
    <t>Đã bố trí ngân sách trung ương , tỉnh thuộc Dự án đã được phê duyệt - Ban XDDD và CN tỉnh đầu tư</t>
  </si>
  <si>
    <t>Đơn vị tính: Triệu đồng</t>
  </si>
  <si>
    <t>Ghi chú (Xác định nguồn vốn)</t>
  </si>
  <si>
    <t>Quần thể du lịch sinh thái Xuân Thành</t>
  </si>
  <si>
    <t>Quần thể khu du lịch và nghỉ dưỡng cao cấp tại Xuân Thành</t>
  </si>
  <si>
    <t>Ngân sách TW, tỉnh, huyện</t>
  </si>
  <si>
    <t>Hệ thống điện chiếu sáng trên tuyến đường Gia Lách đi Khu di tích Đại thi hào Nguyễn Du 6,7km</t>
  </si>
  <si>
    <t>Hệ thống điện chiếu sáng trên tuyến đường An Viên Mỹ Thành 7,78km</t>
  </si>
  <si>
    <t>Hệ thống điện chiếu sáng trên tuyến đường ven biển từ Xuân Thành đi Cương Gián 10km</t>
  </si>
  <si>
    <t>Thực hiện đề án phân loại và xử lý rác thải tại nguồn</t>
  </si>
  <si>
    <t>Bảo tồn, khôi phục các giá trị phi vật thể, lễ hội truyền thống</t>
  </si>
  <si>
    <t>Trồng và chỉnh trang cây xanh đô thị 01 số trục đường chính</t>
  </si>
  <si>
    <t>Y tế, Văn hóa, giáo dục</t>
  </si>
  <si>
    <t>Môi ường</t>
  </si>
  <si>
    <t>Số tiền</t>
  </si>
  <si>
    <t>(Tỷ đồng)</t>
  </si>
  <si>
    <t>Tỷ lệ</t>
  </si>
  <si>
    <t>Ngân sách nhà nước trực tiếp cho xây dựng NTM</t>
  </si>
  <si>
    <t>Trong đó:</t>
  </si>
  <si>
    <t>Ngân sách trung ương</t>
  </si>
  <si>
    <t>Vốn lồng ghép</t>
  </si>
  <si>
    <t>Vốn tín dụng</t>
  </si>
  <si>
    <t>IV</t>
  </si>
  <si>
    <t>Vốn doanh nghiệp</t>
  </si>
  <si>
    <t>V</t>
  </si>
  <si>
    <t>Vốn đóng góp của cộng đồng dân cư</t>
  </si>
  <si>
    <t>Vốn khác</t>
  </si>
  <si>
    <t>Tổng</t>
  </si>
  <si>
    <t xml:space="preserve">   UBND HUYỆN NGHI XUÂN</t>
  </si>
  <si>
    <t>Tiêu chí</t>
  </si>
  <si>
    <t>Quy định chuẩn
 theo QĐ 29/QĐ-UBND</t>
  </si>
  <si>
    <t>Mức độ đạt chuẩn các tiêu chí</t>
  </si>
  <si>
    <t>Xuân Viên</t>
  </si>
  <si>
    <t>Xuân Mỹ</t>
  </si>
  <si>
    <t>Xuân Thành</t>
  </si>
  <si>
    <t> Xuân Phổ</t>
  </si>
  <si>
    <t>Xuân Hồng</t>
  </si>
  <si>
    <t>Cổ Đạm</t>
  </si>
  <si>
    <t>Xuân Lĩnh</t>
  </si>
  <si>
    <t>Xuân Liên</t>
  </si>
  <si>
    <t> Xuân Hải</t>
  </si>
  <si>
    <t>Xuân Lam</t>
  </si>
  <si>
    <t> Xuân Giang</t>
  </si>
  <si>
    <t>Cương Gián</t>
  </si>
  <si>
    <t>Xuân Hội</t>
  </si>
  <si>
    <t>Xuân Yên</t>
  </si>
  <si>
    <t>Đạt</t>
  </si>
  <si>
    <t>Tổ chức quản lý và đầu tư xây dựng theo đúng quy hoạch xây dựng nông thôn mới được duyệt; cập nhật, rà soát, bổ sung quy hoạch kịp thời, phù hợp với thực tế địa phương</t>
  </si>
  <si>
    <t>Xử lý và áp dụng biện pháp khắc phục hậu quả theo quy định đối với việc vi phạm quy định về quản lý quy hoạch (nếu có)</t>
  </si>
  <si>
    <t>Hạ tầng kinh tế- xã hội</t>
  </si>
  <si>
    <r>
      <t>2.1</t>
    </r>
    <r>
      <rPr>
        <sz val="12"/>
        <color theme="1"/>
        <rFont val="Times New Roman"/>
        <family val="1"/>
      </rPr>
      <t xml:space="preserve">. </t>
    </r>
    <r>
      <rPr>
        <i/>
        <sz val="12"/>
        <color theme="1"/>
        <rFont val="Times New Roman"/>
        <family val="1"/>
      </rPr>
      <t>Giao thông</t>
    </r>
  </si>
  <si>
    <t>CĐ</t>
  </si>
  <si>
    <t>Có biển báo giao thông tại tất cả các điểm giao nhau của các đường giao thông từ đường trục thôn trở lên</t>
  </si>
  <si>
    <t>Tỷ lệ đường trục thôn, xóm được bê tông hóa, nhựa hóa đạt chuẩn</t>
  </si>
  <si>
    <t>≥ 80%</t>
  </si>
  <si>
    <t>Tỷ lệ đường trục chính nội đồng được cứng hóa, xe cơ giới đi lại thuận tiện</t>
  </si>
  <si>
    <t>Tỷ lệ đường trục xã, trục thôn trong khu dân cư có hệ thống đèn chiếu sáng</t>
  </si>
  <si>
    <t>≥ 75%</t>
  </si>
  <si>
    <t>2.2. Thủy lợi</t>
  </si>
  <si>
    <t>Các vùng, khu sản xuất hàng hóa tập trung có ứng dụng công nghệ tưới tiên tiến, tiết kiệm nước</t>
  </si>
  <si>
    <r>
      <t>Tỷ lệ vườn hộ có diện tích từ 500m</t>
    </r>
    <r>
      <rPr>
        <vertAlign val="superscript"/>
        <sz val="12"/>
        <color theme="1"/>
        <rFont val="Times New Roman"/>
        <family val="1"/>
      </rPr>
      <t>2</t>
    </r>
    <r>
      <rPr>
        <sz val="12"/>
        <color theme="1"/>
        <rFont val="Times New Roman"/>
        <family val="1"/>
      </rPr>
      <t xml:space="preserve"> ứng dụng công nghệ tưới tiên tiến, tiết kiệm nước</t>
    </r>
  </si>
  <si>
    <t>≥ 30%</t>
  </si>
  <si>
    <r>
      <t>2.3. Trường học</t>
    </r>
    <r>
      <rPr>
        <sz val="12"/>
        <color theme="1"/>
        <rFont val="Times New Roman"/>
        <family val="1"/>
      </rPr>
      <t>: Các trường học trên địa bàn xã: mầm non, tiểu học, trung học cơ sở có cơ sở vật chất, thiết bị dạy học đạt chuẩn quốc gia, trong đó có ít nhất một trường đạt chuẩn quốc gia mức độ 2</t>
    </r>
  </si>
  <si>
    <r>
      <t>2.4. Cơ sở vật chất văn hóa:</t>
    </r>
    <r>
      <rPr>
        <sz val="12"/>
        <color theme="1"/>
        <rFont val="Times New Roman"/>
        <family val="1"/>
      </rPr>
      <t xml:space="preserve"> Tỷ lệ hàng rào bằng cây xanh hoặc phủ bằng cây xanh tại Nhà văn hóa, Khu thể thao xã và thôn</t>
    </r>
  </si>
  <si>
    <t>≥ 90%</t>
  </si>
  <si>
    <t>Sản xuất - Việc làm - Thu nhập - Hộ nghèo</t>
  </si>
  <si>
    <t>3.1. Sản xuất</t>
  </si>
  <si>
    <t>Thực hiện có hiệu quả quy hoạch, kế hoạch phát triển sản xuất hàng hóa chủ lực của xã gắn với cơ cấu lại sản xuất nông nghiệp, chuyển dịch cơ cấu kinh tế nông thôn được cấp có thẩm quyền phê duyệt</t>
  </si>
  <si>
    <t>Có ít nhất 1 hợp tác xã thành lập theo Luật Hợp tác xã năm 2012 hoạt động có hiệu quả và được nhân rộng; thực hiện liên kết sản xuất theo chuỗi giá trị hàng hóa đối với sản phẩm chủ lực của xã đảm bảo chất lượng, an toàn thực phẩm và gắn với định hướng phát triển du lịch, dịch vụ,... của địa phương</t>
  </si>
  <si>
    <t>Tỷ lệ áp dụng cơ giới hóa vào sản xuất nông nghiệp:</t>
  </si>
  <si>
    <t>- Khâu làm đất</t>
  </si>
  <si>
    <t>≥ 95%</t>
  </si>
  <si>
    <t>- Khâu thu hoạch (đối với lúa)</t>
  </si>
  <si>
    <t>Có mô hình ứng dụng công nghệ cao trong sản xuất và chế biến sản phẩm an toàn, sạch, hoặc mô hình sản xuất theo hướng hữu cơ</t>
  </si>
  <si>
    <t>Giải quyết việc làm cho lao động nông thôn thông qua các mô hình chuyển dịch cơ cấu kinh tế nông thôn và tổ chức lại sản xuất</t>
  </si>
  <si>
    <r>
      <t>3.2</t>
    </r>
    <r>
      <rPr>
        <sz val="12"/>
        <color theme="1"/>
        <rFont val="Times New Roman"/>
        <family val="1"/>
      </rPr>
      <t>. Thu nhập bình quân đầu người của xã tại thời điểm xét, công nhận xã nông thôn mới nâng cao cao gấp 1,2 lần trở lên so với thu nhập bình quân đầu người xã đạt chuẩn nông thôn mới</t>
    </r>
  </si>
  <si>
    <r>
      <t xml:space="preserve">3.3. Tỷ lệ hộ nghèo đa chiều </t>
    </r>
    <r>
      <rPr>
        <i/>
        <sz val="12"/>
        <color theme="1"/>
        <rFont val="Times New Roman"/>
        <family val="1"/>
      </rPr>
      <t>(trừ trường hợp thuộc diện bảo trợ xã hội theo quy định, hoặc do tai nạn rủi ro bất khả kháng, hoặc do bệnh hiểm nghèo)</t>
    </r>
  </si>
  <si>
    <t>≤ 2,5%</t>
  </si>
  <si>
    <t>1,81</t>
  </si>
  <si>
    <t>Giáo dục - Y tế -Văn hóa</t>
  </si>
  <si>
    <t>4.1. Giáo dục</t>
  </si>
  <si>
    <t>Duy trì đạt chuẩn phổ cập giáo dục trung học cơ sở mức độ 3</t>
  </si>
  <si>
    <t>Tỷ lệ lao động có việc làm qua đào tạo</t>
  </si>
  <si>
    <t>≥ 65%</t>
  </si>
  <si>
    <t>Tỷ lệ lao động nông thôn trong độ tuổi thường trú ở địa phương có khả năng tham gia lao động được tuyên truyền, phổ biến kiến thức khoa học, công nghệ, rủi ro thiên tai, cơ chế, chính sách của Nhà nước và được cung cấp thông tin để phát triển sản xuất, kinh doanh hoặc chuyển đổi cách thức làm ăn phù hợp</t>
  </si>
  <si>
    <t>4.2. Y tế</t>
  </si>
  <si>
    <t>Tỷ lệ người dân tham gia bảo hiểm y tế</t>
  </si>
  <si>
    <t>&gt; 92%</t>
  </si>
  <si>
    <t>80,6%</t>
  </si>
  <si>
    <t>Thực hiện có hiệu quả công tác kiểm soát các bệnh truyền nhiễm và bệnh gây dịch; không có tình trạng ngộ độc thực phẩm đông người</t>
  </si>
  <si>
    <t>4.3. Văn hóa</t>
  </si>
  <si>
    <t>Chất lượng các hoạt động văn hóa, văn nghệ, thể dục, thể thao được bảo đảm, thu hút ít nhất 50% người dân tham gia</t>
  </si>
  <si>
    <t>Bảo tồn và phát huy những giá trị tốt đẹp văn hóa truyền thống địa phương</t>
  </si>
  <si>
    <t>Xây dựng cộng đồng dân cư văn minh, dân chủ, đoàn kết, tương trợ, giúp đỡ nhau, thực hiện tốt các hoạt động nhân đạo từ thiện</t>
  </si>
  <si>
    <t>Cảnh quan -Môi trường</t>
  </si>
  <si>
    <r>
      <t>5.1</t>
    </r>
    <r>
      <rPr>
        <sz val="12"/>
        <color theme="1"/>
        <rFont val="Times New Roman"/>
        <family val="1"/>
      </rPr>
      <t>. Tỷ lệ hộ gia đình được sử dụng nước sạch đảm bảo tiêu chuẩn quốc gia</t>
    </r>
  </si>
  <si>
    <r>
      <t>5.2</t>
    </r>
    <r>
      <rPr>
        <sz val="12"/>
        <color theme="1"/>
        <rFont val="Times New Roman"/>
        <family val="1"/>
      </rPr>
      <t>. Cảnh quan, không gian nông thôn sáng - xanh - sạch - đẹp, gìn giữ được bản sắc văn hóa tốt đẹp của địa phương trên địa bàn toàn xã</t>
    </r>
  </si>
  <si>
    <r>
      <t>5.3</t>
    </r>
    <r>
      <rPr>
        <sz val="12"/>
        <color theme="1"/>
        <rFont val="Times New Roman"/>
        <family val="1"/>
      </rPr>
      <t>. Thực hiện có hiệu quả các giải pháp, phương án cụ thể về bảo vệ môi trường, chủ động phòng chống thiên tai và thích ứng với biến đổi khí hậu</t>
    </r>
  </si>
  <si>
    <r>
      <t>5.4.</t>
    </r>
    <r>
      <rPr>
        <sz val="12"/>
        <color theme="1"/>
        <rFont val="Times New Roman"/>
        <family val="1"/>
      </rPr>
      <t xml:space="preserve"> Khu xử lý rác thải tập trung của xã (nếu có), được trồng nhiều lớp hàng rào cây xanh phù hợp bao bọc xung quanh</t>
    </r>
  </si>
  <si>
    <r>
      <t>5.5.</t>
    </r>
    <r>
      <rPr>
        <sz val="12"/>
        <color theme="1"/>
        <rFont val="Times New Roman"/>
        <family val="1"/>
      </rPr>
      <t xml:space="preserve"> Tỷ lệ rác thải sinh hoạt phát sinh trên địa bàn được thu gom và xử lý đúng quy định ≥ 90%, tỷ lệ gia đình có phân loại, xử lý rác thải, nước thải sinh hoạt tại hộ đảm bảo yêu cầu đạt tối thiểu 30%</t>
    </r>
  </si>
  <si>
    <t>An ninh trật tự- Hành Chính công</t>
  </si>
  <si>
    <r>
      <t>6.1</t>
    </r>
    <r>
      <rPr>
        <sz val="12"/>
        <color theme="1"/>
        <rFont val="Times New Roman"/>
        <family val="1"/>
      </rPr>
      <t>. An ninh trật tự đảm bảo; nhân dân tích cực tham gia phong trào toàn dân bảo vệ an ninh tổ quốc; có mô hình tự quản liên kết bảo vệ an ninh trật tự hoạt động thường xuyên, hiệu quả</t>
    </r>
  </si>
  <si>
    <r>
      <t>6.2.</t>
    </r>
    <r>
      <rPr>
        <sz val="12"/>
        <color theme="1"/>
        <rFont val="Times New Roman"/>
        <family val="1"/>
      </rPr>
      <t xml:space="preserve"> Cải cách, đơn giản hóa thủ tục hành chính; giải quyết các thủ tục hành chính đảm bảo đúng quy định</t>
    </r>
  </si>
  <si>
    <t>6.3. Thực hiện tốt quy định của pháp luật về dân chủ cơ sở. Các thôn, bản xây dựng và thực hiện hiệu quả hương ước, quy ước của cộng đồng; cán bộ, công chức xã chấp hành nghiêm các quy định của pháp luật và nâng cao đạo đức công vụ trong thực hiện nhiệm vụ; không có đối tượng vi phạm pháp luật phải xử lý hình sự</t>
  </si>
  <si>
    <t>Khu dân cư nông thôn mới kiểu mẫu</t>
  </si>
  <si>
    <t>Tỷ lệ số thôn đạt chuẩn Khu dân cư nông thôn mới kiểu mẫu</t>
  </si>
  <si>
    <t>≥ 50%</t>
  </si>
  <si>
    <t>Tiêu chí sản xuất - thu nhập - hộ nghèo</t>
  </si>
  <si>
    <t>1.1</t>
  </si>
  <si>
    <t xml:space="preserve"> Sản xuất</t>
  </si>
  <si>
    <t>-</t>
  </si>
  <si>
    <t xml:space="preserve">Có vùng sản xuất hàng hóa tập trung đối với các sản phẩm chủ lực của xã, đảm bảo chất lượng, an toàn thực phẩm, kinh doanh hiệu quả, thích ứng với biến đổi khí hậu; </t>
  </si>
  <si>
    <t>Có ít nhất 02 hợp tác xã kiểu mới liên kết làm ăn có hiệu quả</t>
  </si>
  <si>
    <t>1.2</t>
  </si>
  <si>
    <t>Thu nhập</t>
  </si>
  <si>
    <t>Thu nhập bình quân đầu người của xã tại thời điểm xét, công nhận xã nông thôn mới kiểu mẫu phải cao hơn từ 1,5 lần trở lên so với thu nhập bình quân đầu người tại thời điểm được công nhận xã đạt chuẩn nông thôn mới khu vực Bắc Trung Bộ;</t>
  </si>
  <si>
    <t>1.3</t>
  </si>
  <si>
    <t xml:space="preserve">Hộ nghèo </t>
  </si>
  <si>
    <t xml:space="preserve"> Không có hộ nghèo (trừ các trường hợp thuộc diện bảo trợ xã hội theo quy định, hoặc do tai nạn rủi ro bất khả kháng, hoặc do bệnh hiểm nghèo).</t>
  </si>
  <si>
    <t>Tiêu chí giáo dục - y tế - văn hóa</t>
  </si>
  <si>
    <t>2.1</t>
  </si>
  <si>
    <t>Giáo dục</t>
  </si>
  <si>
    <t xml:space="preserve">Tỷ lệ huy động trẻ đi học mẫu giáo </t>
  </si>
  <si>
    <t>≥90%</t>
  </si>
  <si>
    <t>Tỷ lệ trẻ em 6 tuổi vào học lớp 1</t>
  </si>
  <si>
    <t>Tỷ lệ trẻ em 11 tuổi hoàn thành chương trình giáo dục tiểu học ≥95% trở lên; số trẻ em 11 tuổi còn lại đều đang học các lớp tiểu học</t>
  </si>
  <si>
    <t xml:space="preserve">Tỷ lệ thanh niên, thiếu niên trong độ tuổi từ 15 đến 18 đang học chương trình giáo dục phổ thông hoặc giáo dục thường xuyên cấp trung học phổ thông hoặc giáo dục nghề nghiệp </t>
  </si>
  <si>
    <t>≥95%</t>
  </si>
  <si>
    <t>2.2</t>
  </si>
  <si>
    <t>Y tế</t>
  </si>
  <si>
    <t>Trạm y tế xã có đủ điều kiện khám, chữa bệnh bảo hiểm y tế</t>
  </si>
  <si>
    <t>Dân số thường trú trên địa bàn xã được quản lý, theo dõi sức khỏe thông qua hồ sơ điện tử</t>
  </si>
  <si>
    <t>Tỷ lệ người dân tham gia bảo hiểm y tế đạt từ 95%</t>
  </si>
  <si>
    <t>2.3</t>
  </si>
  <si>
    <t>Văn hóa</t>
  </si>
  <si>
    <t xml:space="preserve">Có mô hình hoạt động văn hóa, thể thao tiêu biểu, thu hút từ 60% trở lên số người dân thường trú trên địa bàn xã tham gia. </t>
  </si>
  <si>
    <t>Mỗi thôn có ít nhất 01 đội hoặc 01 câu lạc bộ văn hóa - văn nghệ hoạt động thường xuyên, hiệu quả.</t>
  </si>
  <si>
    <t>Tiêu chí Môi trường</t>
  </si>
  <si>
    <t>3.1</t>
  </si>
  <si>
    <t>Tỷ lệ chất thải rắn được thu gom đạt tối thiểu 98% và xử lý đúng quy định tối thiểu 90 %</t>
  </si>
  <si>
    <t>3.2</t>
  </si>
  <si>
    <t>Tỷ lệ rác thải sinh hoạt được phân loại, áp dụng biện pháp xử lý phù hợp</t>
  </si>
  <si>
    <t>≥50%</t>
  </si>
  <si>
    <t>3.3</t>
  </si>
  <si>
    <t xml:space="preserve">Tỷ lệ tuyến đường xã, thôn có rảnh thoát nước 
</t>
  </si>
  <si>
    <t>≥75%</t>
  </si>
  <si>
    <t>3.4</t>
  </si>
  <si>
    <t>Tỷ lệ tuyến đường xã, thôn được trồng cây bóng mát, trồng hoa, cây cảnh toàn tuyến</t>
  </si>
  <si>
    <t>≥60%</t>
  </si>
  <si>
    <t>3.5</t>
  </si>
  <si>
    <t xml:space="preserve">Có mô hình bảo vệ môi trường ( HTX, tổ hợp tác, tổ, đội, nhóm tham gia thực hiện thu gom, vận chuyển, xử lý chất thải rắn,vệ sinh đường làng ngõ xóm và các khu vực công cộng, câu lạc bộ tuyên truyền về bảo vệ môi trường ) họat động thường xuyên, hiệu quả, thu hút được sự tham gia của cộng đồng </t>
  </si>
  <si>
    <t>3.6</t>
  </si>
  <si>
    <t>Tỷ lệ hộ chăn nuôi có chuồng trại chăn nuôi đảm bảo vệ sinh môi trường</t>
  </si>
  <si>
    <t>3.7</t>
  </si>
  <si>
    <t xml:space="preserve">Tỷ lệ cơ sở sản xuất kinh doanh trên địa bàn thực hiện xử lý rác thải, nước thải đạt tiêu chuẩn và đảm bảo bền vững </t>
  </si>
  <si>
    <t>Tiêu chí An ninh trật tự - Hành chính công</t>
  </si>
  <si>
    <t>4.1</t>
  </si>
  <si>
    <t>Trong 03 năm liên tục trước năm xét, công nhận xã nông thôn mới kiểu mẫu, trên địa bàn xã: không có khiếu kiện đông người trái pháp luật; không có công dân thường trú ở xã phạm tội; tệ nạn xã hội được kiềm chế, giảm; có mô hình tự quản, liên kết bảo vệ an ninh trật tự hoạt động thường xuyên, hiệu quả</t>
  </si>
  <si>
    <t>4.2</t>
  </si>
  <si>
    <t>Công khai minh bạch, đầy đủ các thủ tục hành chính, giải quyết thủ tục hành chính cho các tổ chức, công dân đảm bảo có hiệu quả; có mô hình điển hình về cải cách thủ tục hành chính hoạt động hiệu quả.</t>
  </si>
  <si>
    <t xml:space="preserve"> Tiêu chí Khu dân cư nông thôn mới kiểu mẫu</t>
  </si>
  <si>
    <t>Tỷ lệ thôn đạt chuẩn Khu dân cư Nông thôn mới kiễu mẫu</t>
  </si>
  <si>
    <t>Phụ lục : Cơ cấu nguồn vốn huy động thực hiện đề án</t>
  </si>
  <si>
    <t>So sánh cơ cấu nguồn vốn huy động thực hiện đề án với các huyện</t>
  </si>
  <si>
    <t>Nghi Xuân</t>
  </si>
  <si>
    <t>Xuân Lộc (Đồng Nai)</t>
  </si>
  <si>
    <t>Đơn Dương (Lâm Đồng)</t>
  </si>
  <si>
    <t>Nam Đàn (NA)</t>
  </si>
  <si>
    <t>Giai đoạn 2020 - 2022</t>
  </si>
  <si>
    <t>Giai đoạn 2023 - 2025</t>
  </si>
  <si>
    <t>Điều chỉnh 17/17 quy hoạch nông thôn mới phù hợp với đặc điểm phát triển KTXH giai đoạn mới</t>
  </si>
  <si>
    <t>Bổ sung quy hoạch chi tiết khu trung tâm xã của một số xã định hướng xây dựng NTM kiểu mẫu</t>
  </si>
  <si>
    <t>Bê tông hóa 13,9km đường trục thôn</t>
  </si>
  <si>
    <t>Bê tông hóa 9,05km đường ngõ xóm</t>
  </si>
  <si>
    <t>Cứng hóa các tuyến trục chính nội đồng với tổng chiều dài 9,38km</t>
  </si>
  <si>
    <t>Nhà đầu tư tự góp vốn</t>
  </si>
  <si>
    <t>Xin nguồn xã hội hóa</t>
  </si>
  <si>
    <t>Công ty viễn thông</t>
  </si>
  <si>
    <t>2800 triệu đồng ngân sách tỉnh theo cơ chế hỗ trợ xi măng</t>
  </si>
  <si>
    <t>Khối tiểu học: 34 phòng, 16 phòng chức năng</t>
  </si>
  <si>
    <t>Khối tiểu học: 04 công trình thư viện</t>
  </si>
  <si>
    <t>Khối tiểu học: 03 nhà đa năng</t>
  </si>
  <si>
    <t>Khối tiểu học: 06 nhà ăn bán trú</t>
  </si>
  <si>
    <t>Khối tiểu học: 12 công trình vệ sinh</t>
  </si>
  <si>
    <t>Xin xã hội hóa</t>
  </si>
  <si>
    <t>4.659 triệu đồng ngân sách tỉnh theo cơ chế hỗ trợ xi măng</t>
  </si>
  <si>
    <t>Đan Trường</t>
  </si>
  <si>
    <t>Quy định chuẩn
 theo QĐ 30/QĐ-UBND</t>
  </si>
  <si>
    <t>Đơn vị</t>
  </si>
  <si>
    <t>Tổng số thôn</t>
  </si>
  <si>
    <t>Số thôn đạt KDC NTM kiểu mẫu</t>
  </si>
  <si>
    <t>Ghi chú</t>
  </si>
  <si>
    <t>40%  Thôn đạt chuẩn</t>
  </si>
  <si>
    <t>33%  Thôn đạt chuẩn</t>
  </si>
  <si>
    <t>71% Thôn đạt chuẩn</t>
  </si>
  <si>
    <t>40% Thôn đạt chuẩn</t>
  </si>
  <si>
    <t>50% thôn đạt chuẩn</t>
  </si>
  <si>
    <t>60% thôn đạt chuẩn</t>
  </si>
  <si>
    <t>33% thôn đạt chuẩn</t>
  </si>
  <si>
    <t>27% thôn đạt chuẩn</t>
  </si>
  <si>
    <t>20% thôn đạt chuẩn</t>
  </si>
  <si>
    <t>Xuân Giang</t>
  </si>
  <si>
    <t>43% thôn đạt chuẩn</t>
  </si>
  <si>
    <t>Xuân Hải</t>
  </si>
  <si>
    <t>Xuân Phổ</t>
  </si>
  <si>
    <t>22% thôn đạt chuẩn</t>
  </si>
  <si>
    <t>30% thôn đạt chuẩn</t>
  </si>
  <si>
    <t>Tên xã đã đạt chuẩn nông thôn mới</t>
  </si>
  <si>
    <t>Năm được công nhận</t>
  </si>
  <si>
    <t>Số, ký hiệu, ngày tháng của Quyết định công nhận</t>
  </si>
  <si>
    <t>Cấp ban hành Quyết định</t>
  </si>
  <si>
    <t>Trích yếu nội dung Quyết định</t>
  </si>
  <si>
    <t>Năm công bố xã đạt chuẩn NTM</t>
  </si>
  <si>
    <t>Quyết định số 225/QĐ-UBND ngày 16/1/2015 </t>
  </si>
  <si>
    <t> UBND tỉnh</t>
  </si>
  <si>
    <t> V/v công nhận xã đạt chuẩn NTM  năm 2014</t>
  </si>
  <si>
    <t>Quyết định số 10/QĐ-UBND ngày 04/1/2016 </t>
  </si>
  <si>
    <t>UBND tỉnh </t>
  </si>
  <si>
    <t> V/v công nhận xã đạt chuẩn NTM  năm 2015</t>
  </si>
  <si>
    <t>Quyết định số 3860/QĐ-UBND ngày 29/12/2016</t>
  </si>
  <si>
    <t>UBND tỉnh</t>
  </si>
  <si>
    <t>V/v công nhận xã đạt chuẩn NTM năm 2016</t>
  </si>
  <si>
    <t>Quyết định số 131/QĐ-UBND ngày 11/1/2018</t>
  </si>
  <si>
    <t>V/v công nhận xã đạt chuẩn NTM năm 2017</t>
  </si>
  <si>
    <t>Quyết định số 3206/QĐ-UBND ngày 26/10/2018</t>
  </si>
  <si>
    <t>V/v công nhận xã đạt chuẩn NTM năm 2018</t>
  </si>
  <si>
    <t xml:space="preserve"> Sáp nhập 2 xã Xuân Đan và Xuân Trường</t>
  </si>
  <si>
    <t>- Quyết định số 3206/QĐ-UBND ngày 26/10/2018 (Xuân Trường)
- Quyết định số 131/QĐ-UBND ngày 11/1/2018 (Xuân Đan)</t>
  </si>
  <si>
    <t>V/v công nhận xã đạt chuẩn NTM năm 2017 (Xuân Đan), xã đạt chuẩn 2018 (Xuân Trường)</t>
  </si>
  <si>
    <t>Tổng số: 15 xã đạt chuẩn/tổng số 15 xã thuộc huyện, đạt 100%</t>
  </si>
  <si>
    <t>38% thôn đạt chuẩn</t>
  </si>
  <si>
    <t>Tên tiêu chí</t>
  </si>
  <si>
    <t>Nội dung tiêu chí</t>
  </si>
  <si>
    <t>Chỉ tiêu</t>
  </si>
  <si>
    <t>Kết quả thực hiện</t>
  </si>
  <si>
    <t>Có quy hoạch xây dựng trên địa bàn huyện được phê duyệt</t>
  </si>
  <si>
    <t>2.1. Hệ thống giao thông trên địa bàn huyện đảm bảo kết nối tới các xã</t>
  </si>
  <si>
    <t>2.2. Tỷ lệ km đường huyện đạt chuẩn theo quy hoạch</t>
  </si>
  <si>
    <t>Hệ thống thủy lợi liên xã đồng bộ với hệ thống thủy lợi các xã theo quy hoạch</t>
  </si>
  <si>
    <t>Hệ thống điện liên xã đồng bộ với hệ thống điện các xã theo quy hoạch, đảm bảo yêu cầu kỹ; thuật của cả hệ thống</t>
  </si>
  <si>
    <t>Y tế - Văn hóa - Giáo dục</t>
  </si>
  <si>
    <t>5.1. Bệnh viện huyện đạt tiêu chuẩn bệnh viện hạng 3; Trung tâm y tế huyện đạt chuẩn quốc gia</t>
  </si>
  <si>
    <t>5.2. Trung tâm Văn hóa - Thể thao huyện đạt chuẩn, có các hoạt động văn hóa - thể thao phù hợp kết nối với các xã có hiệu quả</t>
  </si>
  <si>
    <t>5.3. Tỷ lệ trường Trung học phổ thông đạt chuẩn</t>
  </si>
  <si>
    <t>≥ 60%</t>
  </si>
  <si>
    <t>Sản xuất</t>
  </si>
  <si>
    <t>Hình thành vùng sản xuất nông nghiệp hàng hóa tập trung; hoặc có mô hình sản xuất theo chuỗi giá trị, tổ chức liên kết từ sản xuất đến tiêu thụ các sản phẩm chủ lực của huyện</t>
  </si>
  <si>
    <t>7.1. Hệ thống thu gom, xử lý chất thải rắn trên địa bàn huyện đạt tiêu chuẩn</t>
  </si>
  <si>
    <t>7.2. Cơ sở sản xuất, chế biến, dịch vụ (công nghiệp, làng nghề, chăn nuôi, chế biến lương thực - thực phẩm) thực hiện đúng các quy định về bảo vệ môi trường</t>
  </si>
  <si>
    <t>An ninh, trật tự XH</t>
  </si>
  <si>
    <t>Đảm bảo an toàn an ninh, trật tự xã hội</t>
  </si>
  <si>
    <t>Chỉ đạo xây dựng nông thôn mới</t>
  </si>
  <si>
    <t>9.1. Ban Chỉ đạo Chương trình mục tiêu quốc gia xây dựng nông thôn mới cấp huyện được kiện toàn tổ chức và hoạt động đúng quy định</t>
  </si>
  <si>
    <t>9.2. Văn phòng ĐP Chương trình nông thôn mới cấp huyện được tổ chức và hoạt động đúng quy định</t>
  </si>
  <si>
    <t>Kết quả đánh giá</t>
  </si>
  <si>
    <t>Lĩnh vực</t>
  </si>
  <si>
    <t>TỔNG CỘNG</t>
  </si>
  <si>
    <t xml:space="preserve"> Thành tiền
 (triệu đồng) </t>
  </si>
  <si>
    <t>PHỤ LỤC 1: TỔNG HỢP DANH SÁCH CÁC XÃ ĐẠT CHUẨN NÔNG THÔN MỚI</t>
  </si>
  <si>
    <t>(Tính đến ngày 31/12/2019)</t>
  </si>
  <si>
    <r>
      <t xml:space="preserve">PHỤ LỤC 2: KẾT QUẢ THỰC HIỆN TIÊU CHÍ HUYỆN NÔNG THÔN MỚI, HUYỆN NGHI XUÂN, TỈNH HÀ TĨNH
</t>
    </r>
    <r>
      <rPr>
        <b/>
        <i/>
        <sz val="13"/>
        <color theme="1"/>
        <rFont val="Times New Roman"/>
        <family val="1"/>
      </rPr>
      <t>(Tính đến 31/12/2019)</t>
    </r>
  </si>
  <si>
    <r>
      <t xml:space="preserve">PHỤ LỤC 3: Kết quả hoàn thành xây dựng khu dân cư nông thôn mới kiểu mẫu trên địa bàn huyện
</t>
    </r>
    <r>
      <rPr>
        <b/>
        <i/>
        <sz val="12"/>
        <color rgb="FF000000"/>
        <rFont val="Times New Roman"/>
        <family val="1"/>
      </rPr>
      <t>(Tính đến 31/12/2019)</t>
    </r>
  </si>
  <si>
    <r>
      <t>PHỤ LỤC 4: ĐÁNH GIÁ KẾT QUẢ THỰC HIỆN TIÊU CHÍ  XÃ ĐẠT CHUẨN NÔNG THÔN MỚI NÂNG CAO
THEO QĐ 29/QĐ-UBND TẠI CÁC XÃ TRÊN ĐỊA BÀN HUYỆN</t>
    </r>
    <r>
      <rPr>
        <b/>
        <i/>
        <sz val="12"/>
        <color theme="1"/>
        <rFont val="Times New Roman"/>
        <family val="1"/>
      </rPr>
      <t xml:space="preserve"> (Tính đến ngày 31/12/2019)    </t>
    </r>
    <r>
      <rPr>
        <b/>
        <sz val="12"/>
        <color theme="1"/>
        <rFont val="Times New Roman"/>
        <family val="1"/>
      </rPr>
      <t xml:space="preserve">   </t>
    </r>
  </si>
  <si>
    <r>
      <t>PHỤ LỤC 5: ĐÁNH GIÁ KẾT QUẢ THỰC HIỆN TIÊU CHÍ  XÃ ĐẠT CHUẨN NÔNG THÔN MỚI KIỂU MẪU
THEO QĐ 30/QĐ-UBND TẠI XÃ TIÊN ĐIỀN</t>
    </r>
    <r>
      <rPr>
        <b/>
        <i/>
        <sz val="12"/>
        <rFont val="Times New Roman"/>
        <family val="1"/>
      </rPr>
      <t xml:space="preserve"> (Tính đến ngày 31/12/2019)    </t>
    </r>
    <r>
      <rPr>
        <b/>
        <sz val="12"/>
        <rFont val="Times New Roman"/>
        <family val="1"/>
      </rPr>
      <t xml:space="preserve">   </t>
    </r>
  </si>
  <si>
    <t xml:space="preserve"> PHỤ LỤC 6: Tổng hợp các nguồn vốn huy động xây dựng NTM trên địa bàn huyện Nghi Xuân giai đoạn 2010 - 2020</t>
  </si>
  <si>
    <t>Số tiền
 (Tỷ đồng)</t>
  </si>
  <si>
    <t>PHỤ LỤC 7: TỔNG HỢP NHU CẦU NGUỒN VỐN THỰC HiỆN ĐỀ ÁN HUYỆN NÔNG THÔN MỚI KIỂU MẪU</t>
  </si>
  <si>
    <t>PHỤ LỤC 8: BẢNG XÁC ĐỊNH NGUỒN LỰC THỰC HiỆN XÂY DỰNG HUYỆN NÔNG THÔN MỚI KIỂU MẪU GIAI ĐoẠN 2020-2022</t>
  </si>
  <si>
    <t>PHỤ LỤC 9: BẢNG XÁC ĐỊNH NGUỒN LỰC THỰC HiỆN XÂY DỰNG HUYỆN NÔNG THÔN MỚI KIỂU MẪU GIAI ĐoẠN 2023-2025</t>
  </si>
  <si>
    <t>Tỷ lệ (%)</t>
  </si>
  <si>
    <t>PHỤ LỤC 10: TỔNG HỢP CƠ CẤU NGUỒN VỐN 
THEO TIÊU CHÍ THỰC HIỆN HOÀN THÀNH HUYỆN NÔNG THÔN MỚI KIỂU MẪU</t>
  </si>
</sst>
</file>

<file path=xl/styles.xml><?xml version="1.0" encoding="utf-8"?>
<styleSheet xmlns="http://schemas.openxmlformats.org/spreadsheetml/2006/main" xmlns:mc="http://schemas.openxmlformats.org/markup-compatibility/2006" xmlns:x14ac="http://schemas.microsoft.com/office/spreadsheetml/2009/9/ac" mc:Ignorable="x14ac">
  <numFmts count="109">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ñ&quot;* #,##0_-;\-&quot;ñ&quot;* #,##0_-;_-&quot;ñ&quot;* &quot;-&quot;_-;_-@_-"/>
    <numFmt numFmtId="166" formatCode="_-* #,##0\ &quot;F&quot;_-;\-* #,##0\ &quot;F&quot;_-;_-* &quot;-&quot;\ &quot;F&quot;_-;_-@_-"/>
    <numFmt numFmtId="167" formatCode="&quot;\&quot;#,##0;[Red]&quot;\&quot;&quot;\&quot;\-#,##0"/>
    <numFmt numFmtId="168" formatCode="#.##00"/>
    <numFmt numFmtId="169" formatCode="_-* #,##0_-;\-* #,##0_-;_-* &quot;-&quot;_-;_-@_-"/>
    <numFmt numFmtId="170" formatCode="_-* #,##0.00_-;\-* #,##0.00_-;_-* &quot;-&quot;??_-;_-@_-"/>
    <numFmt numFmtId="171" formatCode="&quot;Rp&quot;#,##0_);[Red]\(&quot;Rp&quot;#,##0\)"/>
    <numFmt numFmtId="172" formatCode="_-&quot;$&quot;* #,##0_-;\-&quot;$&quot;* #,##0_-;_-&quot;$&quot;* &quot;-&quot;_-;_-@_-"/>
    <numFmt numFmtId="173" formatCode="_-* #,##0\ _F_-;\-* #,##0\ _F_-;_-* &quot;-&quot;\ _F_-;_-@_-"/>
    <numFmt numFmtId="174" formatCode="_ * #,##0_)\ &quot;$&quot;_ ;_ * \(#,##0\)\ &quot;$&quot;_ ;_ * &quot;-&quot;_)\ &quot;$&quot;_ ;_ @_ "/>
    <numFmt numFmtId="175" formatCode="_ * #,##0_)&quot;$&quot;_ ;_ * \(#,##0\)&quot;$&quot;_ ;_ * &quot;-&quot;_)&quot;$&quot;_ ;_ @_ "/>
    <numFmt numFmtId="176" formatCode="_-* #,##0.00\ _F_-;\-* #,##0.00\ _F_-;_-* &quot;-&quot;??\ _F_-;_-@_-"/>
    <numFmt numFmtId="177" formatCode="_-* #,##0.00\ _₫_-;\-* #,##0.00\ _₫_-;_-* &quot;-&quot;??\ _₫_-;_-@_-"/>
    <numFmt numFmtId="178" formatCode="_ * #,##0.00_)\ _$_ ;_ * \(#,##0.00\)\ _$_ ;_ * &quot;-&quot;??_)\ _$_ ;_ @_ "/>
    <numFmt numFmtId="179" formatCode="_ * #,##0.00_)_$_ ;_ * \(#,##0.00\)_$_ ;_ * &quot;-&quot;??_)_$_ ;_ @_ "/>
    <numFmt numFmtId="180" formatCode="_-* #,##0.00\ _ñ_-;\-* #,##0.00\ _ñ_-;_-* &quot;-&quot;??\ _ñ_-;_-@_-"/>
    <numFmt numFmtId="181" formatCode="_-* #,##0.00\ _ñ_-;_-* #,##0.00\ _ñ\-;_-* &quot;-&quot;??\ _ñ_-;_-@_-"/>
    <numFmt numFmtId="182" formatCode="_(&quot;$&quot;\ * #,##0_);_(&quot;$&quot;\ * \(#,##0\);_(&quot;$&quot;\ * &quot;-&quot;_);_(@_)"/>
    <numFmt numFmtId="183" formatCode="_-* #,##0\ &quot;ñ&quot;_-;\-* #,##0\ &quot;ñ&quot;_-;_-* &quot;-&quot;\ &quot;ñ&quot;_-;_-@_-"/>
    <numFmt numFmtId="184" formatCode="_-* #,##0\ _₫_-;\-* #,##0\ _₫_-;_-* &quot;-&quot;\ _₫_-;_-@_-"/>
    <numFmt numFmtId="185" formatCode="_ * #,##0_)\ _$_ ;_ * \(#,##0\)\ _$_ ;_ * &quot;-&quot;_)\ _$_ ;_ @_ "/>
    <numFmt numFmtId="186" formatCode="_ * #,##0_)_$_ ;_ * \(#,##0\)_$_ ;_ * &quot;-&quot;_)_$_ ;_ @_ "/>
    <numFmt numFmtId="187" formatCode="_-* #,##0\ _ñ_-;\-* #,##0\ _ñ_-;_-* &quot;-&quot;\ _ñ_-;_-@_-"/>
    <numFmt numFmtId="188" formatCode="_-* #,##0\ _ñ_-;_-* #,##0\ _ñ\-;_-* &quot;-&quot;\ _ñ_-;_-@_-"/>
    <numFmt numFmtId="189" formatCode="_ &quot;\&quot;* #,##0_ ;_ &quot;\&quot;* \-#,##0_ ;_ &quot;\&quot;* &quot;-&quot;_ ;_ @_ "/>
    <numFmt numFmtId="190" formatCode="&quot;\&quot;#,##0.00;[Red]&quot;\&quot;\-#,##0.00"/>
    <numFmt numFmtId="191" formatCode="&quot;\&quot;#,##0;[Red]&quot;\&quot;\-#,##0"/>
    <numFmt numFmtId="192" formatCode="_ * #,##0_)\ &quot;F&quot;_ ;_ * \(#,##0\)\ &quot;F&quot;_ ;_ * &quot;-&quot;_)\ &quot;F&quot;_ ;_ @_ "/>
    <numFmt numFmtId="193" formatCode="&quot;£&quot;#,##0.00;\-&quot;£&quot;#,##0.00"/>
    <numFmt numFmtId="194" formatCode="_-&quot;F&quot;* #,##0_-;\-&quot;F&quot;* #,##0_-;_-&quot;F&quot;* &quot;-&quot;_-;_-@_-"/>
    <numFmt numFmtId="195" formatCode="_ * #,##0_ ;_ * \-#,##0_ ;_ * &quot;-&quot;_ ;_ @_ "/>
    <numFmt numFmtId="196" formatCode="_ * #,##0.00_)&quot;$&quot;_ ;_ * \(#,##0.00\)&quot;$&quot;_ ;_ * &quot;-&quot;??_)&quot;$&quot;_ ;_ @_ "/>
    <numFmt numFmtId="197" formatCode="_ * #,##0.00_ ;_ * \-#,##0.00_ ;_ * &quot;-&quot;??_ ;_ @_ "/>
    <numFmt numFmtId="198" formatCode="_ * #,##0.0_)_$_ ;_ * \(#,##0.0\)_$_ ;_ * &quot;-&quot;??_)_$_ ;_ @_ "/>
    <numFmt numFmtId="199" formatCode=";;"/>
    <numFmt numFmtId="200" formatCode="#,##0.0_);\(#,##0.0\)"/>
    <numFmt numFmtId="201" formatCode="0.0%"/>
    <numFmt numFmtId="202" formatCode="&quot;$&quot;#,##0.00"/>
    <numFmt numFmtId="203" formatCode="_ * #,##0.00_)&quot;£&quot;_ ;_ * \(#,##0.00\)&quot;£&quot;_ ;_ * &quot;-&quot;??_)&quot;£&quot;_ ;_ @_ "/>
    <numFmt numFmtId="204" formatCode="_-&quot;$&quot;* #,##0.00_-;\-&quot;$&quot;* #,##0.00_-;_-&quot;$&quot;* &quot;-&quot;??_-;_-@_-"/>
    <numFmt numFmtId="205" formatCode="0.0%;\(0.0%\)"/>
    <numFmt numFmtId="206" formatCode="_-* #,##0.00\ &quot;F&quot;_-;\-* #,##0.00\ &quot;F&quot;_-;_-* &quot;-&quot;??\ &quot;F&quot;_-;_-@_-"/>
    <numFmt numFmtId="207" formatCode="0.000_)"/>
    <numFmt numFmtId="208" formatCode="_(* #,##0.0_);_(* \(#,##0.0\);_(* &quot;-&quot;??_);_(@_)"/>
    <numFmt numFmtId="209" formatCode="_-* #,##0.00\ _V_N_D_-;\-* #,##0.00\ _V_N_D_-;_-* &quot;-&quot;??\ _V_N_D_-;_-@_-"/>
    <numFmt numFmtId="210" formatCode="0.0000"/>
    <numFmt numFmtId="211" formatCode="&quot;$&quot;#,##0;\-&quot;$&quot;#,##0"/>
    <numFmt numFmtId="212" formatCode="&quot;True&quot;;&quot;True&quot;;&quot;False&quot;"/>
    <numFmt numFmtId="213" formatCode="_(* #,##0.0_);_(* \(#,##0.0\);_(* &quot;-&quot;?_);_(@_)"/>
    <numFmt numFmtId="214" formatCode="#,##0\ &quot;þ&quot;;[Red]\-#,##0\ &quot;þ&quot;"/>
    <numFmt numFmtId="215" formatCode="#\ ###\ ###"/>
    <numFmt numFmtId="216" formatCode="_ &quot;R&quot;\ * #,##0_ ;_ &quot;R&quot;\ * \-#,##0_ ;_ &quot;R&quot;\ * &quot;-&quot;_ ;_ @_ "/>
    <numFmt numFmtId="217" formatCode="_ * #,##0.00_ ;_ * &quot;\&quot;&quot;\&quot;&quot;\&quot;&quot;\&quot;&quot;\&quot;&quot;\&quot;\-#,##0.00_ ;_ * &quot;-&quot;??_ ;_ @_ "/>
    <numFmt numFmtId="218" formatCode="&quot;\&quot;#,##0.00;&quot;\&quot;&quot;\&quot;&quot;\&quot;&quot;\&quot;&quot;\&quot;&quot;\&quot;&quot;\&quot;&quot;\&quot;\-#,##0.00"/>
    <numFmt numFmtId="219" formatCode="_ * #,##0_ ;_ * &quot;\&quot;&quot;\&quot;&quot;\&quot;&quot;\&quot;&quot;\&quot;&quot;\&quot;\-#,##0_ ;_ * &quot;-&quot;_ ;_ @_ "/>
    <numFmt numFmtId="220" formatCode="\$#,##0\ ;\(\$#,##0\)"/>
    <numFmt numFmtId="221" formatCode="&quot;$&quot;#,##0\ ;\(&quot;$&quot;#,##0\)"/>
    <numFmt numFmtId="222" formatCode="#\ ###\ ##0.0"/>
    <numFmt numFmtId="223" formatCode="\t0.00%"/>
    <numFmt numFmtId="224" formatCode="0.000"/>
    <numFmt numFmtId="225" formatCode="_(\§\g\ #,##0_);_(\§\g\ \(#,##0\);_(\§\g\ &quot;-&quot;??_);_(@_)"/>
    <numFmt numFmtId="226" formatCode="_(\§\g\ #,##0_);_(\§\g\ \(#,##0\);_(\§\g\ &quot;-&quot;_);_(@_)"/>
    <numFmt numFmtId="227" formatCode="#\ ###\ ###\ .00"/>
    <numFmt numFmtId="228" formatCode="\t#\ ??/??"/>
    <numFmt numFmtId="229" formatCode="\§\g#,##0_);\(\§\g#,##0\)"/>
    <numFmt numFmtId="230" formatCode="_-&quot;VND&quot;* #,##0_-;\-&quot;VND&quot;* #,##0_-;_-&quot;VND&quot;* &quot;-&quot;_-;_-@_-"/>
    <numFmt numFmtId="231" formatCode="_(&quot;Rp&quot;* #,##0.00_);_(&quot;Rp&quot;* \(#,##0.00\);_(&quot;Rp&quot;* &quot;-&quot;??_);_(@_)"/>
    <numFmt numFmtId="232" formatCode="#,##0.00\ &quot;FB&quot;;[Red]\-#,##0.00\ &quot;FB&quot;"/>
    <numFmt numFmtId="233" formatCode="#,##0\ &quot;$&quot;;\-#,##0\ &quot;$&quot;"/>
    <numFmt numFmtId="234" formatCode="_-* #,##0\ _F_B_-;\-* #,##0\ _F_B_-;_-* &quot;-&quot;\ _F_B_-;_-@_-"/>
    <numFmt numFmtId="235" formatCode="#,##0_);\-#,##0_)"/>
    <numFmt numFmtId="236" formatCode="#,###;\-#,###;&quot;&quot;;_(@_)"/>
    <numFmt numFmtId="237" formatCode="&quot;Fr.&quot;\ #,##0.00;&quot;Fr.&quot;\ \-#,##0.00"/>
    <numFmt numFmtId="238" formatCode="#,##0\ &quot;$&quot;_);\(#,##0\ &quot;$&quot;\)"/>
    <numFmt numFmtId="239" formatCode="_-&quot;£&quot;* #,##0_-;\-&quot;£&quot;* #,##0_-;_-&quot;£&quot;* &quot;-&quot;_-;_-@_-"/>
    <numFmt numFmtId="240" formatCode="&quot;Fr.&quot;\ #,##0.00;[Red]&quot;Fr.&quot;\ \-#,##0.00"/>
    <numFmt numFmtId="241" formatCode="_ &quot;Fr.&quot;\ * #,##0_ ;_ &quot;Fr.&quot;\ * \-#,##0_ ;_ &quot;Fr.&quot;\ * &quot;-&quot;_ ;_ @_ "/>
    <numFmt numFmtId="242" formatCode="&quot;\&quot;#,##0;[Red]\-&quot;\&quot;#,##0"/>
    <numFmt numFmtId="243" formatCode="&quot;\&quot;#,##0.00;\-&quot;\&quot;#,##0.00"/>
    <numFmt numFmtId="244" formatCode="0.00_)"/>
    <numFmt numFmtId="245" formatCode="#,##0.00_);\-#,##0.00_)"/>
    <numFmt numFmtId="246" formatCode="#,##0.000_);\(#,##0.000\)"/>
    <numFmt numFmtId="247" formatCode="#"/>
    <numFmt numFmtId="248" formatCode="&quot;¡Ì&quot;#,##0;[Red]\-&quot;¡Ì&quot;#,##0"/>
    <numFmt numFmtId="249" formatCode="#,##0.00\ &quot;F&quot;;[Red]\-#,##0.00\ &quot;F&quot;"/>
    <numFmt numFmtId="250" formatCode="&quot;£&quot;#,##0;[Red]\-&quot;£&quot;#,##0"/>
    <numFmt numFmtId="251" formatCode="#,##0.00\ \ "/>
    <numFmt numFmtId="252" formatCode="0.00000000000E+00;\?"/>
    <numFmt numFmtId="253" formatCode="_ * #,##0_ ;_ * \-#,##0_ ;_ * &quot;-&quot;??_ ;_ @_ "/>
    <numFmt numFmtId="254" formatCode="0.00000"/>
    <numFmt numFmtId="255" formatCode="_(* #.##0.00_);_(* \(#.##0.00\);_(* &quot;-&quot;??_);_(@_)"/>
    <numFmt numFmtId="256" formatCode="#,##0.00\ \ \ \ "/>
    <numFmt numFmtId="257" formatCode="&quot;$&quot;#,##0;[Red]\-&quot;$&quot;#,##0"/>
    <numFmt numFmtId="258" formatCode="#,##0\ &quot;F&quot;;[Red]\-#,##0\ &quot;F&quot;"/>
    <numFmt numFmtId="259" formatCode="_ * #.##._ ;_ * \-#.##._ ;_ * &quot;-&quot;??_ ;_ @_ⴆ"/>
    <numFmt numFmtId="260" formatCode="_-* #,##0\ _F_-;\-* #,##0\ _F_-;_-* &quot;-&quot;??\ _F_-;_-@_-"/>
    <numFmt numFmtId="261" formatCode="_-* ###,0&quot;.&quot;00_-;\-* ###,0&quot;.&quot;00_-;_-* &quot;-&quot;??_-;_-@_-"/>
    <numFmt numFmtId="262" formatCode="_-&quot;$&quot;* ###,0&quot;.&quot;00_-;\-&quot;$&quot;* ###,0&quot;.&quot;00_-;_-&quot;$&quot;* &quot;-&quot;??_-;_-@_-"/>
    <numFmt numFmtId="263" formatCode="#,##0.00\ &quot;F&quot;;\-#,##0.00\ &quot;F&quot;"/>
    <numFmt numFmtId="264" formatCode="&quot;\&quot;#,##0;&quot;\&quot;&quot;\&quot;&quot;\&quot;&quot;\&quot;&quot;\&quot;&quot;\&quot;&quot;\&quot;\-#,##0"/>
    <numFmt numFmtId="265" formatCode="_(* #,##0.000_);_(* \(#,##0.000\);_(* &quot;-&quot;??_);_(@_)"/>
    <numFmt numFmtId="266" formatCode="0.0"/>
  </numFmts>
  <fonts count="197">
    <font>
      <sz val="11"/>
      <color theme="1"/>
      <name val="Calibri"/>
      <family val="2"/>
      <scheme val="minor"/>
    </font>
    <font>
      <sz val="11"/>
      <color theme="1"/>
      <name val="Calibri"/>
      <family val="2"/>
      <scheme val="minor"/>
    </font>
    <font>
      <b/>
      <sz val="12"/>
      <name val="Times New Roman"/>
      <family val="1"/>
    </font>
    <font>
      <sz val="12"/>
      <name val="Times New Roman"/>
      <family val="1"/>
    </font>
    <font>
      <i/>
      <sz val="12"/>
      <name val="Times New Roman"/>
      <family val="1"/>
    </font>
    <font>
      <b/>
      <i/>
      <sz val="12"/>
      <name val="Times New Roman"/>
      <family val="1"/>
    </font>
    <font>
      <sz val="8"/>
      <name val="Times New Roman"/>
      <family val="1"/>
    </font>
    <font>
      <b/>
      <sz val="8"/>
      <name val="Times New Roman"/>
      <family val="1"/>
    </font>
    <font>
      <b/>
      <sz val="10"/>
      <color theme="1"/>
      <name val="Times New Roman"/>
      <family val="1"/>
    </font>
    <font>
      <b/>
      <sz val="9"/>
      <name val="Times New Roman"/>
      <family val="1"/>
    </font>
    <font>
      <sz val="10"/>
      <color theme="1"/>
      <name val="Times New Roman"/>
      <family val="1"/>
    </font>
    <font>
      <i/>
      <sz val="11"/>
      <name val="Times New Roman"/>
      <family val="1"/>
    </font>
    <font>
      <sz val="10"/>
      <name val="Times New Roman"/>
      <family val="1"/>
    </font>
    <font>
      <b/>
      <sz val="10"/>
      <name val="Times New Roman"/>
      <family val="1"/>
    </font>
    <font>
      <sz val="10"/>
      <name val="Arial"/>
      <family val="2"/>
    </font>
    <font>
      <sz val="11"/>
      <color indexed="8"/>
      <name val="Calibri"/>
      <family val="2"/>
    </font>
    <font>
      <sz val="12"/>
      <color indexed="8"/>
      <name val="Times New Roman"/>
      <family val="2"/>
    </font>
    <font>
      <sz val="10"/>
      <name val=".VnTime"/>
      <family val="2"/>
    </font>
    <font>
      <sz val="12"/>
      <color theme="1"/>
      <name val="Times New Roman"/>
      <family val="2"/>
    </font>
    <font>
      <sz val="12"/>
      <name val="VNI-Times"/>
    </font>
    <font>
      <sz val="12"/>
      <name val=".VnTime"/>
      <family val="2"/>
    </font>
    <font>
      <sz val="10"/>
      <color indexed="8"/>
      <name val="MS Sans Serif"/>
      <family val="2"/>
    </font>
    <font>
      <sz val="12"/>
      <name val="돋움체"/>
      <family val="3"/>
      <charset val="129"/>
    </font>
    <font>
      <sz val="12"/>
      <name val="VNtimes new roman"/>
      <family val="2"/>
    </font>
    <font>
      <sz val="9"/>
      <name val="Arial"/>
      <family val="2"/>
    </font>
    <font>
      <sz val="10"/>
      <name val="VNI-Times"/>
    </font>
    <font>
      <sz val="10"/>
      <name val="?? ??"/>
      <family val="1"/>
      <charset val="136"/>
    </font>
    <font>
      <sz val="12"/>
      <name val=".VnArial"/>
      <family val="2"/>
    </font>
    <font>
      <sz val="10"/>
      <name val="??"/>
      <family val="3"/>
      <charset val="129"/>
    </font>
    <font>
      <sz val="12"/>
      <name val="????"/>
      <family val="1"/>
      <charset val="136"/>
    </font>
    <font>
      <sz val="12"/>
      <name val="Courier"/>
      <family val="3"/>
    </font>
    <font>
      <sz val="10"/>
      <name val="AngsanaUPC"/>
      <family val="1"/>
    </font>
    <font>
      <sz val="12"/>
      <name val="|??¢¥¢¬¨Ï"/>
      <family val="1"/>
      <charset val="129"/>
    </font>
    <font>
      <b/>
      <sz val="12"/>
      <name val="Arial"/>
      <family val="2"/>
    </font>
    <font>
      <sz val="10"/>
      <name val="Helv"/>
      <family val="2"/>
    </font>
    <font>
      <sz val="10"/>
      <color indexed="8"/>
      <name val="Arial"/>
      <family val="2"/>
    </font>
    <font>
      <sz val="10"/>
      <color indexed="8"/>
      <name val="Arial"/>
      <family val="2"/>
      <charset val="163"/>
    </font>
    <font>
      <sz val="10"/>
      <name val="MS Sans Serif"/>
      <family val="2"/>
    </font>
    <font>
      <sz val="12"/>
      <name val="???"/>
    </font>
    <font>
      <sz val="11"/>
      <name val="‚l‚r ‚oƒSƒVƒbƒN"/>
      <family val="3"/>
      <charset val="128"/>
    </font>
    <font>
      <sz val="11"/>
      <name val="–¾’©"/>
      <family val="1"/>
      <charset val="128"/>
    </font>
    <font>
      <sz val="14"/>
      <name val="Terminal"/>
      <family val="3"/>
      <charset val="128"/>
    </font>
    <font>
      <sz val="14"/>
      <name val="VnTime"/>
    </font>
    <font>
      <sz val="10"/>
      <name val=".VnArial"/>
      <family val="2"/>
    </font>
    <font>
      <b/>
      <u/>
      <sz val="14"/>
      <color indexed="8"/>
      <name val=".VnBook-AntiquaH"/>
      <family val="2"/>
    </font>
    <font>
      <sz val="11"/>
      <name val=".VnTime"/>
      <family val="2"/>
    </font>
    <font>
      <b/>
      <u/>
      <sz val="10"/>
      <name val="VNI-Times"/>
    </font>
    <font>
      <b/>
      <sz val="10"/>
      <name val=".VnArial"/>
      <family val="2"/>
    </font>
    <font>
      <sz val="10"/>
      <name val="VnTimes"/>
      <family val="1"/>
    </font>
    <font>
      <sz val="12"/>
      <color indexed="10"/>
      <name val=".VnArial Narrow"/>
      <family val="2"/>
    </font>
    <font>
      <sz val="12"/>
      <color indexed="8"/>
      <name val="¹ÙÅÁÃ¼"/>
      <family val="1"/>
      <charset val="129"/>
    </font>
    <font>
      <i/>
      <sz val="12"/>
      <color indexed="8"/>
      <name val=".VnBook-AntiquaH"/>
      <family val="2"/>
    </font>
    <font>
      <b/>
      <sz val="12"/>
      <color indexed="8"/>
      <name val=".VnBook-Antiqua"/>
      <family val="2"/>
    </font>
    <font>
      <i/>
      <sz val="12"/>
      <color indexed="8"/>
      <name val=".VnBook-Antiqua"/>
      <family val="2"/>
    </font>
    <font>
      <sz val="14"/>
      <name val=".VnTimeH"/>
      <family val="2"/>
    </font>
    <font>
      <sz val="14"/>
      <name val=".VnTime"/>
      <family val="2"/>
    </font>
    <font>
      <sz val="14"/>
      <name val="VNI-Times"/>
    </font>
    <font>
      <sz val="12"/>
      <name val="¹UAAA¼"/>
      <family val="3"/>
      <charset val="129"/>
    </font>
    <font>
      <sz val="11"/>
      <name val="VNI-Times"/>
    </font>
    <font>
      <b/>
      <sz val="12"/>
      <color indexed="63"/>
      <name val="VNI-Times"/>
    </font>
    <font>
      <sz val="12"/>
      <name val="¹ÙÅÁÃ¼"/>
      <charset val="129"/>
    </font>
    <font>
      <sz val="12"/>
      <name val="Tms Rmn"/>
    </font>
    <font>
      <sz val="13"/>
      <name val=".VnTime"/>
      <family val="2"/>
    </font>
    <font>
      <sz val="11"/>
      <name val="µ¸¿ò"/>
      <charset val="129"/>
    </font>
    <font>
      <sz val="10"/>
      <name val="±¼¸²A¼"/>
      <family val="3"/>
      <charset val="129"/>
    </font>
    <font>
      <sz val="12"/>
      <name val="¹ÙÅÁÃ¼"/>
      <family val="1"/>
      <charset val="129"/>
    </font>
    <font>
      <sz val="10"/>
      <name val="Helv"/>
    </font>
    <font>
      <b/>
      <sz val="10"/>
      <name val="Helv"/>
    </font>
    <font>
      <sz val="10"/>
      <name val="VNI-Aptima"/>
    </font>
    <font>
      <sz val="11"/>
      <name val="Tms Rmn"/>
    </font>
    <font>
      <sz val="11"/>
      <name val="UVnTime"/>
    </font>
    <font>
      <sz val="11"/>
      <color indexed="8"/>
      <name val="Arial"/>
      <family val="2"/>
    </font>
    <font>
      <sz val="12"/>
      <name val="VNI-Aptima"/>
    </font>
    <font>
      <b/>
      <sz val="12"/>
      <name val="VNTime"/>
      <family val="2"/>
    </font>
    <font>
      <sz val="10"/>
      <name val="MS Serif"/>
      <family val="1"/>
    </font>
    <font>
      <sz val="11"/>
      <name val="VNtimes new roman"/>
      <family val="2"/>
    </font>
    <font>
      <sz val="12"/>
      <name val="???"/>
      <family val="3"/>
      <charset val="129"/>
    </font>
    <font>
      <sz val="12"/>
      <name val="Arial"/>
      <family val="2"/>
    </font>
    <font>
      <b/>
      <sz val="12"/>
      <name val="VNTimeH"/>
      <family val="2"/>
    </font>
    <font>
      <sz val="10"/>
      <name val="Arial CE"/>
      <charset val="238"/>
    </font>
    <font>
      <sz val="10"/>
      <color indexed="16"/>
      <name val="MS Serif"/>
      <family val="1"/>
    </font>
    <font>
      <sz val="10"/>
      <name val="VNI-Helve-Condense"/>
    </font>
    <font>
      <sz val="12"/>
      <name val="VNTime"/>
      <family val="2"/>
    </font>
    <font>
      <sz val="8"/>
      <name val="Arial"/>
      <family val="2"/>
    </font>
    <font>
      <b/>
      <sz val="11"/>
      <name val="Times New Roman"/>
      <family val="1"/>
    </font>
    <font>
      <sz val="10"/>
      <name val=".VnArialH"/>
      <family val="2"/>
    </font>
    <font>
      <b/>
      <sz val="12"/>
      <name val=".VnBook-AntiquaH"/>
      <family val="2"/>
    </font>
    <font>
      <b/>
      <sz val="12"/>
      <color indexed="9"/>
      <name val="Tms Rmn"/>
    </font>
    <font>
      <b/>
      <sz val="12"/>
      <name val="Helv"/>
    </font>
    <font>
      <b/>
      <sz val="8"/>
      <name val="MS Sans Serif"/>
      <family val="2"/>
    </font>
    <font>
      <b/>
      <sz val="10"/>
      <name val=".VnTime"/>
      <family val="2"/>
    </font>
    <font>
      <b/>
      <sz val="14"/>
      <name val=".VnTimeH"/>
      <family val="2"/>
    </font>
    <font>
      <sz val="12"/>
      <name val="±¼¸²Ã¼"/>
      <family val="3"/>
      <charset val="129"/>
    </font>
    <font>
      <u/>
      <sz val="10"/>
      <color indexed="12"/>
      <name val=".VnTime"/>
      <family val="2"/>
    </font>
    <font>
      <u/>
      <sz val="12"/>
      <color indexed="12"/>
      <name val=".VnTime"/>
      <family val="2"/>
    </font>
    <font>
      <u/>
      <sz val="12"/>
      <color indexed="12"/>
      <name val="Arial"/>
      <family val="2"/>
    </font>
    <font>
      <i/>
      <sz val="10"/>
      <name val=".VnTime"/>
      <family val="2"/>
    </font>
    <font>
      <sz val="8"/>
      <name val="VNarial"/>
      <family val="2"/>
    </font>
    <font>
      <b/>
      <sz val="11"/>
      <name val="Helv"/>
    </font>
    <font>
      <sz val="10"/>
      <name val="Arial"/>
      <family val="2"/>
      <charset val="163"/>
    </font>
    <font>
      <sz val="7"/>
      <name val="Small Fonts"/>
      <family val="2"/>
    </font>
    <font>
      <b/>
      <sz val="12"/>
      <name val="VN-NTime"/>
    </font>
    <font>
      <b/>
      <i/>
      <sz val="16"/>
      <name val="Helv"/>
    </font>
    <font>
      <sz val="12"/>
      <name val="바탕체"/>
      <family val="1"/>
      <charset val="129"/>
    </font>
    <font>
      <sz val="11"/>
      <color theme="1"/>
      <name val="Calibri"/>
      <family val="2"/>
    </font>
    <font>
      <sz val="11"/>
      <color theme="1"/>
      <name val="Calibri"/>
      <family val="2"/>
      <charset val="163"/>
      <scheme val="minor"/>
    </font>
    <font>
      <sz val="12"/>
      <name val="timesnewroman"/>
    </font>
    <font>
      <sz val="11"/>
      <color theme="1"/>
      <name val="Arial"/>
      <family val="2"/>
    </font>
    <font>
      <sz val="10"/>
      <color indexed="8"/>
      <name val="Times New Roman"/>
      <family val="2"/>
    </font>
    <font>
      <sz val="12"/>
      <color theme="1"/>
      <name val="Times New Roman"/>
      <family val="2"/>
      <charset val="163"/>
    </font>
    <font>
      <sz val="11"/>
      <color indexed="8"/>
      <name val="Helvetica Neue"/>
    </font>
    <font>
      <sz val="11"/>
      <name val="VNI-Aptima"/>
    </font>
    <font>
      <b/>
      <sz val="11"/>
      <name val="Arial"/>
      <family val="2"/>
    </font>
    <font>
      <sz val="14"/>
      <name val=".VnArial Narrow"/>
      <family val="2"/>
    </font>
    <font>
      <sz val="12"/>
      <name val="Helv"/>
    </font>
    <font>
      <b/>
      <sz val="10"/>
      <name val="MS Sans Serif"/>
      <family val="2"/>
    </font>
    <font>
      <sz val="8"/>
      <name val="Wingdings"/>
      <charset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name val="3C_Times_T"/>
    </font>
    <font>
      <sz val="8"/>
      <name val="MS Sans Serif"/>
      <family val="2"/>
    </font>
    <font>
      <b/>
      <sz val="10.5"/>
      <name val=".VnAvantH"/>
      <family val="2"/>
    </font>
    <font>
      <sz val="10"/>
      <name val="VNbook-Antiqua"/>
      <family val="2"/>
    </font>
    <font>
      <sz val="11"/>
      <color indexed="32"/>
      <name val="VNI-Times"/>
    </font>
    <font>
      <b/>
      <sz val="8"/>
      <color indexed="8"/>
      <name val="Helv"/>
    </font>
    <font>
      <sz val="10"/>
      <name val="Symbol"/>
      <family val="1"/>
      <charset val="2"/>
    </font>
    <font>
      <sz val="13"/>
      <name val=".VnArial"/>
      <family val="2"/>
    </font>
    <font>
      <b/>
      <sz val="10"/>
      <name val="VNI-Univer"/>
    </font>
    <font>
      <sz val="10"/>
      <name val=".VnBook-Antiqua"/>
      <family val="2"/>
    </font>
    <font>
      <sz val="12"/>
      <name val="VnTime"/>
    </font>
    <font>
      <b/>
      <sz val="12"/>
      <name val="VNI-Times"/>
    </font>
    <font>
      <sz val="11"/>
      <name val=".VnAvant"/>
      <family val="2"/>
    </font>
    <font>
      <b/>
      <sz val="13"/>
      <color indexed="8"/>
      <name val=".VnTimeH"/>
      <family val="2"/>
    </font>
    <font>
      <b/>
      <u val="double"/>
      <sz val="12"/>
      <color indexed="12"/>
      <name val=".VnBahamasB"/>
      <family val="2"/>
    </font>
    <font>
      <b/>
      <i/>
      <u/>
      <sz val="12"/>
      <name val=".VnTimeH"/>
      <family val="2"/>
    </font>
    <font>
      <sz val="9.5"/>
      <name val=".VnBlackH"/>
      <family val="2"/>
    </font>
    <font>
      <b/>
      <sz val="10"/>
      <name val=".VnBahamasBH"/>
      <family val="2"/>
    </font>
    <font>
      <b/>
      <sz val="11"/>
      <name val=".VnArialH"/>
      <family val="2"/>
    </font>
    <font>
      <b/>
      <sz val="10"/>
      <name val=".VnTimeH"/>
      <family val="2"/>
    </font>
    <font>
      <b/>
      <sz val="11"/>
      <name val=".VnTimeH"/>
      <family val="2"/>
    </font>
    <font>
      <b/>
      <sz val="10"/>
      <name val=".VnArialH"/>
      <family val="2"/>
    </font>
    <font>
      <sz val="10"/>
      <name val=".VnAvant"/>
      <family val="2"/>
    </font>
    <font>
      <sz val="10"/>
      <name val=".VnArial Narrow"/>
      <family val="2"/>
    </font>
    <font>
      <sz val="10"/>
      <name val="VNtimes new roman"/>
      <family val="2"/>
    </font>
    <font>
      <sz val="14"/>
      <name val="VnTime"/>
      <family val="2"/>
    </font>
    <font>
      <b/>
      <sz val="8"/>
      <name val="VN Helvetica"/>
    </font>
    <font>
      <b/>
      <sz val="12"/>
      <name val=".VnTime"/>
      <family val="2"/>
    </font>
    <font>
      <b/>
      <sz val="10"/>
      <name val="VN AvantGBook"/>
    </font>
    <font>
      <b/>
      <sz val="16"/>
      <name val=".VnTime"/>
      <family val="2"/>
    </font>
    <font>
      <sz val="9"/>
      <name val=".VnTime"/>
      <family val="2"/>
    </font>
    <font>
      <sz val="10"/>
      <name val="Geneva"/>
      <family val="2"/>
    </font>
    <font>
      <sz val="14"/>
      <name val=".VnArial"/>
      <family val="2"/>
    </font>
    <font>
      <sz val="16"/>
      <name val="AngsanaUPC"/>
      <family val="3"/>
    </font>
    <font>
      <sz val="10"/>
      <name val=" "/>
      <family val="1"/>
      <charset val="136"/>
    </font>
    <font>
      <sz val="14"/>
      <name val="뼻뮝"/>
      <family val="3"/>
      <charset val="129"/>
    </font>
    <font>
      <sz val="12"/>
      <color indexed="8"/>
      <name val="바탕체"/>
      <family val="3"/>
    </font>
    <font>
      <sz val="12"/>
      <name val="뼻뮝"/>
      <family val="1"/>
      <charset val="129"/>
    </font>
    <font>
      <sz val="10"/>
      <name val="명조"/>
      <family val="3"/>
      <charset val="129"/>
    </font>
    <font>
      <sz val="10"/>
      <name val="돋움체"/>
      <family val="3"/>
      <charset val="129"/>
    </font>
    <font>
      <sz val="10"/>
      <color rgb="FFFF0000"/>
      <name val="Times New Roman"/>
      <family val="1"/>
    </font>
    <font>
      <b/>
      <sz val="10"/>
      <color rgb="FFFF0000"/>
      <name val="Times New Roman"/>
      <family val="1"/>
    </font>
    <font>
      <sz val="11"/>
      <name val="Calibri"/>
      <family val="2"/>
      <scheme val="minor"/>
    </font>
    <font>
      <sz val="8"/>
      <name val="Calibri"/>
      <family val="2"/>
      <scheme val="minor"/>
    </font>
    <font>
      <sz val="8"/>
      <color rgb="FFFF0000"/>
      <name val="Calibri"/>
      <family val="2"/>
      <scheme val="minor"/>
    </font>
    <font>
      <b/>
      <sz val="12"/>
      <color theme="1"/>
      <name val="Times New Roman"/>
      <family val="1"/>
    </font>
    <font>
      <sz val="12"/>
      <color theme="1"/>
      <name val="Times New Roman"/>
      <family val="1"/>
    </font>
    <font>
      <i/>
      <sz val="12"/>
      <color theme="1"/>
      <name val="Times New Roman"/>
      <family val="1"/>
    </font>
    <font>
      <b/>
      <sz val="11"/>
      <color theme="1"/>
      <name val="Times New Roman"/>
      <family val="1"/>
    </font>
    <font>
      <b/>
      <sz val="14"/>
      <color theme="1"/>
      <name val="Times New Roman"/>
      <family val="1"/>
    </font>
    <font>
      <b/>
      <i/>
      <sz val="12"/>
      <color theme="1"/>
      <name val="Times New Roman"/>
      <family val="1"/>
    </font>
    <font>
      <vertAlign val="superscript"/>
      <sz val="12"/>
      <color theme="1"/>
      <name val="Times New Roman"/>
      <family val="1"/>
    </font>
    <font>
      <b/>
      <sz val="12"/>
      <color indexed="8"/>
      <name val="Times New Roman"/>
      <family val="1"/>
    </font>
    <font>
      <sz val="12"/>
      <color indexed="8"/>
      <name val="Times New Roman"/>
      <family val="1"/>
    </font>
    <font>
      <b/>
      <i/>
      <sz val="12"/>
      <color indexed="8"/>
      <name val="Times New Roman"/>
      <family val="1"/>
    </font>
    <font>
      <sz val="11"/>
      <color theme="1"/>
      <name val="Times New Roman"/>
      <family val="1"/>
    </font>
    <font>
      <b/>
      <sz val="11"/>
      <name val="Calibri"/>
      <family val="2"/>
      <scheme val="minor"/>
    </font>
    <font>
      <b/>
      <i/>
      <sz val="11"/>
      <name val="Calibri"/>
      <family val="2"/>
      <scheme val="minor"/>
    </font>
    <font>
      <sz val="8"/>
      <color rgb="FFFF0000"/>
      <name val="Times New Roman"/>
      <family val="1"/>
    </font>
    <font>
      <b/>
      <sz val="8"/>
      <color rgb="FFFF0000"/>
      <name val="Times New Roman"/>
      <family val="1"/>
    </font>
    <font>
      <sz val="9"/>
      <name val="Calibri"/>
      <family val="2"/>
      <scheme val="minor"/>
    </font>
    <font>
      <b/>
      <sz val="14"/>
      <color rgb="FF000000"/>
      <name val="Times New Roman"/>
      <family val="1"/>
    </font>
    <font>
      <b/>
      <sz val="12"/>
      <color rgb="FF000000"/>
      <name val="Times New Roman"/>
      <family val="1"/>
    </font>
    <font>
      <sz val="12"/>
      <color rgb="FF000000"/>
      <name val="Times New Roman"/>
      <family val="1"/>
    </font>
    <font>
      <b/>
      <sz val="12"/>
      <color rgb="FF000000"/>
      <name val="Cambria"/>
      <family val="1"/>
    </font>
    <font>
      <sz val="14"/>
      <color rgb="FF000000"/>
      <name val="Times New Roman"/>
      <family val="1"/>
    </font>
    <font>
      <b/>
      <sz val="13"/>
      <color theme="1"/>
      <name val="Times New Roman"/>
      <family val="1"/>
    </font>
    <font>
      <b/>
      <sz val="11"/>
      <color theme="1"/>
      <name val="Calibri"/>
      <family val="2"/>
      <scheme val="minor"/>
    </font>
    <font>
      <sz val="13"/>
      <color theme="1"/>
      <name val="Times New Roman"/>
      <family val="1"/>
    </font>
    <font>
      <sz val="11"/>
      <name val="Times New Roman"/>
      <family val="1"/>
    </font>
    <font>
      <b/>
      <i/>
      <sz val="11"/>
      <name val="Times New Roman"/>
      <family val="1"/>
    </font>
    <font>
      <b/>
      <i/>
      <sz val="13"/>
      <color theme="1"/>
      <name val="Times New Roman"/>
      <family val="1"/>
    </font>
    <font>
      <b/>
      <i/>
      <sz val="12"/>
      <color rgb="FF000000"/>
      <name val="Times New Roman"/>
      <family val="1"/>
    </font>
  </fonts>
  <fills count="31">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indexed="40"/>
        <bgColor indexed="64"/>
      </patternFill>
    </fill>
    <fill>
      <patternFill patternType="solid">
        <fgColor indexed="26"/>
        <bgColor indexed="64"/>
      </patternFill>
    </fill>
    <fill>
      <patternFill patternType="darkVertical"/>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35"/>
        <bgColor indexed="64"/>
      </patternFill>
    </fill>
    <fill>
      <patternFill patternType="gray125">
        <fgColor indexed="35"/>
      </patternFill>
    </fill>
    <fill>
      <patternFill patternType="solid">
        <fgColor indexed="26"/>
        <bgColor indexed="9"/>
      </patternFill>
    </fill>
    <fill>
      <patternFill patternType="solid">
        <fgColor indexed="9"/>
        <bgColor indexed="10"/>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9"/>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hair">
        <color indexed="64"/>
      </bottom>
      <diagonal/>
    </border>
    <border>
      <left/>
      <right/>
      <top/>
      <bottom style="hair">
        <color indexed="64"/>
      </bottom>
      <diagonal/>
    </border>
    <border>
      <left/>
      <right/>
      <top style="double">
        <color indexed="64"/>
      </top>
      <bottom/>
      <diagonal/>
    </border>
    <border>
      <left/>
      <right style="double">
        <color indexed="64"/>
      </right>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8"/>
      </top>
      <bottom style="thin">
        <color indexed="64"/>
      </bottom>
      <diagonal/>
    </border>
    <border>
      <left/>
      <right/>
      <top style="medium">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8"/>
      </right>
      <top/>
      <bottom/>
      <diagonal/>
    </border>
    <border>
      <left/>
      <right style="medium">
        <color indexed="0"/>
      </right>
      <top/>
      <bottom/>
      <diagonal/>
    </border>
    <border>
      <left style="double">
        <color indexed="64"/>
      </left>
      <right style="thin">
        <color indexed="64"/>
      </right>
      <top style="double">
        <color indexed="64"/>
      </top>
      <bottom/>
      <diagonal/>
    </border>
    <border>
      <left style="double">
        <color indexed="64"/>
      </left>
      <right style="thin">
        <color indexed="64"/>
      </right>
      <top style="hair">
        <color indexed="64"/>
      </top>
      <bottom style="double">
        <color indexed="64"/>
      </bottom>
      <diagonal/>
    </border>
    <border>
      <left style="medium">
        <color indexed="9"/>
      </left>
      <right style="medium">
        <color indexed="9"/>
      </right>
      <top style="medium">
        <color indexed="9"/>
      </top>
      <bottom style="medium">
        <color indexed="9"/>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s>
  <cellStyleXfs count="2388">
    <xf numFmtId="0" fontId="0" fillId="0" borderId="0"/>
    <xf numFmtId="43" fontId="14"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6" fillId="0" borderId="0" applyFont="0" applyFill="0" applyBorder="0" applyAlignment="0" applyProtection="0"/>
    <xf numFmtId="0" fontId="1" fillId="0" borderId="0"/>
    <xf numFmtId="0" fontId="3" fillId="0" borderId="0"/>
    <xf numFmtId="0" fontId="14" fillId="0" borderId="0"/>
    <xf numFmtId="0" fontId="14" fillId="0" borderId="0"/>
    <xf numFmtId="0" fontId="17" fillId="0" borderId="0"/>
    <xf numFmtId="0" fontId="17" fillId="0" borderId="0"/>
    <xf numFmtId="0" fontId="18" fillId="0" borderId="0"/>
    <xf numFmtId="0" fontId="15" fillId="0" borderId="0"/>
    <xf numFmtId="0" fontId="14" fillId="0" borderId="0"/>
    <xf numFmtId="43" fontId="1" fillId="0" borderId="0" applyFont="0" applyFill="0" applyBorder="0" applyAlignment="0" applyProtection="0"/>
    <xf numFmtId="0" fontId="14" fillId="0" borderId="0"/>
    <xf numFmtId="165" fontId="19" fillId="0" borderId="0" applyFont="0" applyFill="0" applyBorder="0" applyAlignment="0" applyProtection="0"/>
    <xf numFmtId="0" fontId="20" fillId="0" borderId="0" applyNumberFormat="0" applyFill="0" applyBorder="0" applyAlignment="0" applyProtection="0"/>
    <xf numFmtId="0" fontId="21" fillId="0" borderId="0"/>
    <xf numFmtId="3" fontId="22" fillId="0" borderId="2"/>
    <xf numFmtId="3" fontId="22" fillId="0" borderId="2"/>
    <xf numFmtId="164" fontId="23" fillId="0" borderId="12" applyFont="0" applyBorder="0"/>
    <xf numFmtId="164" fontId="24" fillId="0" borderId="0" applyProtection="0"/>
    <xf numFmtId="0" fontId="17" fillId="0" borderId="0"/>
    <xf numFmtId="166" fontId="25" fillId="0" borderId="0" applyFont="0" applyFill="0" applyBorder="0" applyAlignment="0" applyProtection="0"/>
    <xf numFmtId="0" fontId="26" fillId="0" borderId="0" applyFont="0" applyFill="0" applyBorder="0" applyAlignment="0" applyProtection="0"/>
    <xf numFmtId="167" fontId="14" fillId="0" borderId="0" applyFont="0" applyFill="0" applyBorder="0" applyAlignment="0" applyProtection="0"/>
    <xf numFmtId="0" fontId="14" fillId="0" borderId="0" applyNumberFormat="0" applyFill="0" applyBorder="0" applyAlignment="0" applyProtection="0"/>
    <xf numFmtId="0" fontId="27" fillId="0" borderId="0" applyFont="0" applyFill="0" applyBorder="0" applyAlignment="0" applyProtection="0"/>
    <xf numFmtId="0" fontId="28" fillId="0" borderId="13"/>
    <xf numFmtId="168" fontId="17" fillId="0" borderId="0" applyFont="0" applyFill="0" applyBorder="0" applyAlignment="0" applyProtection="0"/>
    <xf numFmtId="169" fontId="29" fillId="0" borderId="0" applyFont="0" applyFill="0" applyBorder="0" applyAlignment="0" applyProtection="0"/>
    <xf numFmtId="170" fontId="29" fillId="0" borderId="0" applyFont="0" applyFill="0" applyBorder="0" applyAlignment="0" applyProtection="0"/>
    <xf numFmtId="171" fontId="30" fillId="0" borderId="0" applyFont="0" applyFill="0" applyBorder="0" applyAlignment="0" applyProtection="0"/>
    <xf numFmtId="0" fontId="31"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Protection="0"/>
    <xf numFmtId="0" fontId="32" fillId="0" borderId="0"/>
    <xf numFmtId="0" fontId="14" fillId="0" borderId="0" applyNumberFormat="0" applyFill="0" applyBorder="0" applyAlignment="0" applyProtection="0"/>
    <xf numFmtId="0" fontId="14" fillId="0" borderId="0" applyProtection="0"/>
    <xf numFmtId="0" fontId="33" fillId="0" borderId="0" applyNumberFormat="0" applyFill="0" applyBorder="0" applyProtection="0">
      <alignment vertical="center"/>
    </xf>
    <xf numFmtId="169" fontId="20"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42"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173" fontId="20"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0" fontId="34" fillId="0" borderId="0"/>
    <xf numFmtId="42" fontId="25" fillId="0" borderId="0" applyFont="0" applyFill="0" applyBorder="0" applyAlignment="0" applyProtection="0"/>
    <xf numFmtId="174" fontId="25" fillId="0" borderId="0" applyFont="0" applyFill="0" applyBorder="0" applyAlignment="0" applyProtection="0"/>
    <xf numFmtId="0" fontId="34" fillId="0" borderId="0"/>
    <xf numFmtId="42" fontId="25" fillId="0" borderId="0" applyFont="0" applyFill="0" applyBorder="0" applyAlignment="0" applyProtection="0"/>
    <xf numFmtId="0" fontId="35" fillId="0" borderId="0">
      <alignment vertical="top"/>
    </xf>
    <xf numFmtId="0" fontId="36" fillId="0" borderId="0">
      <alignment vertical="top"/>
    </xf>
    <xf numFmtId="0" fontId="36" fillId="0" borderId="0">
      <alignment vertical="top"/>
    </xf>
    <xf numFmtId="0" fontId="17" fillId="0" borderId="0" applyNumberFormat="0" applyFill="0" applyBorder="0" applyAlignment="0" applyProtection="0"/>
    <xf numFmtId="0" fontId="17" fillId="0" borderId="0" applyNumberForma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42" fontId="25" fillId="0" borderId="0" applyFont="0" applyFill="0" applyBorder="0" applyAlignment="0" applyProtection="0"/>
    <xf numFmtId="0" fontId="34" fillId="0" borderId="0"/>
    <xf numFmtId="174" fontId="25" fillId="0" borderId="0" applyFont="0" applyFill="0" applyBorder="0" applyAlignment="0" applyProtection="0"/>
    <xf numFmtId="0" fontId="34" fillId="0" borderId="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4" fillId="0" borderId="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0" fontId="34" fillId="0" borderId="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4" fillId="0" borderId="0"/>
    <xf numFmtId="0" fontId="34" fillId="0" borderId="0"/>
    <xf numFmtId="0" fontId="34" fillId="0" borderId="0"/>
    <xf numFmtId="175" fontId="25"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0" fontId="34" fillId="0" borderId="0"/>
    <xf numFmtId="174" fontId="25" fillId="0" borderId="0" applyFont="0" applyFill="0" applyBorder="0" applyAlignment="0" applyProtection="0"/>
    <xf numFmtId="0" fontId="34" fillId="0" borderId="0"/>
    <xf numFmtId="172" fontId="19" fillId="0" borderId="0" applyFont="0" applyFill="0" applyBorder="0" applyAlignment="0" applyProtection="0"/>
    <xf numFmtId="42" fontId="25"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65" fontId="19" fillId="0" borderId="0" applyFont="0" applyFill="0" applyBorder="0" applyAlignment="0" applyProtection="0"/>
    <xf numFmtId="170" fontId="19"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8"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177"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180" fontId="25" fillId="0" borderId="0" applyFont="0" applyFill="0" applyBorder="0" applyAlignment="0" applyProtection="0"/>
    <xf numFmtId="181"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69" fontId="19"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74"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183"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8"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177"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180" fontId="25" fillId="0" borderId="0" applyFont="0" applyFill="0" applyBorder="0" applyAlignment="0" applyProtection="0"/>
    <xf numFmtId="181" fontId="25" fillId="0" borderId="0" applyFont="0" applyFill="0" applyBorder="0" applyAlignment="0" applyProtection="0"/>
    <xf numFmtId="170" fontId="19"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5"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184"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187" fontId="25" fillId="0" borderId="0" applyFont="0" applyFill="0" applyBorder="0" applyAlignment="0" applyProtection="0"/>
    <xf numFmtId="188"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74"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183" fontId="25" fillId="0" borderId="0" applyFont="0" applyFill="0" applyBorder="0" applyAlignment="0" applyProtection="0"/>
    <xf numFmtId="169" fontId="19"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170" fontId="19"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5"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184"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187" fontId="25" fillId="0" borderId="0" applyFont="0" applyFill="0" applyBorder="0" applyAlignment="0" applyProtection="0"/>
    <xf numFmtId="188"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8"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177"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180" fontId="25" fillId="0" borderId="0" applyFont="0" applyFill="0" applyBorder="0" applyAlignment="0" applyProtection="0"/>
    <xf numFmtId="181"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69" fontId="19"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65" fontId="19"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175" fontId="25"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4" fillId="0" borderId="0"/>
    <xf numFmtId="42" fontId="25" fillId="0" borderId="0" applyFont="0" applyFill="0" applyBorder="0" applyAlignment="0" applyProtection="0"/>
    <xf numFmtId="42" fontId="25" fillId="0" borderId="0" applyFont="0" applyFill="0" applyBorder="0" applyAlignment="0" applyProtection="0"/>
    <xf numFmtId="0" fontId="34" fillId="0" borderId="0"/>
    <xf numFmtId="183"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69" fontId="19"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5"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184"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187" fontId="25" fillId="0" borderId="0" applyFont="0" applyFill="0" applyBorder="0" applyAlignment="0" applyProtection="0"/>
    <xf numFmtId="188"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85" fontId="25" fillId="0" borderId="0" applyFont="0" applyFill="0" applyBorder="0" applyAlignment="0" applyProtection="0"/>
    <xf numFmtId="17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8"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7" fontId="25" fillId="0" borderId="0" applyFont="0" applyFill="0" applyBorder="0" applyAlignment="0" applyProtection="0"/>
    <xf numFmtId="170" fontId="25" fillId="0" borderId="0" applyFont="0" applyFill="0" applyBorder="0" applyAlignment="0" applyProtection="0"/>
    <xf numFmtId="177"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176" fontId="25" fillId="0" borderId="0" applyFont="0" applyFill="0" applyBorder="0" applyAlignment="0" applyProtection="0"/>
    <xf numFmtId="170"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177" fontId="25" fillId="0" borderId="0" applyFont="0" applyFill="0" applyBorder="0" applyAlignment="0" applyProtection="0"/>
    <xf numFmtId="179" fontId="25" fillId="0" borderId="0" applyFont="0" applyFill="0" applyBorder="0" applyAlignment="0" applyProtection="0"/>
    <xf numFmtId="176"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43" fontId="25" fillId="0" borderId="0" applyFont="0" applyFill="0" applyBorder="0" applyAlignment="0" applyProtection="0"/>
    <xf numFmtId="170"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180" fontId="25" fillId="0" borderId="0" applyFont="0" applyFill="0" applyBorder="0" applyAlignment="0" applyProtection="0"/>
    <xf numFmtId="181" fontId="25" fillId="0" borderId="0" applyFont="0" applyFill="0" applyBorder="0" applyAlignment="0" applyProtection="0"/>
    <xf numFmtId="179"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78" fontId="25" fillId="0" borderId="0" applyFont="0" applyFill="0" applyBorder="0" applyAlignment="0" applyProtection="0"/>
    <xf numFmtId="176" fontId="25" fillId="0" borderId="0" applyFont="0" applyFill="0" applyBorder="0" applyAlignment="0" applyProtection="0"/>
    <xf numFmtId="172" fontId="19" fillId="0" borderId="0" applyFont="0" applyFill="0" applyBorder="0" applyAlignment="0" applyProtection="0"/>
    <xf numFmtId="172" fontId="19" fillId="0" borderId="0" applyFont="0" applyFill="0" applyBorder="0" applyAlignment="0" applyProtection="0"/>
    <xf numFmtId="165" fontId="19" fillId="0" borderId="0" applyFont="0" applyFill="0" applyBorder="0" applyAlignment="0" applyProtection="0"/>
    <xf numFmtId="170" fontId="19"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42" fontId="25" fillId="0" borderId="0" applyFont="0" applyFill="0" applyBorder="0" applyAlignment="0" applyProtection="0"/>
    <xf numFmtId="0" fontId="35" fillId="0" borderId="0">
      <alignment vertical="top"/>
    </xf>
    <xf numFmtId="0" fontId="36" fillId="0" borderId="0">
      <alignment vertical="top"/>
    </xf>
    <xf numFmtId="0" fontId="35" fillId="0" borderId="0">
      <alignment vertical="top"/>
    </xf>
    <xf numFmtId="0" fontId="35" fillId="0" borderId="0">
      <alignment vertical="top"/>
    </xf>
    <xf numFmtId="0" fontId="35" fillId="0" borderId="0">
      <alignment vertical="top"/>
    </xf>
    <xf numFmtId="0" fontId="35" fillId="0" borderId="0">
      <alignment vertical="top"/>
    </xf>
    <xf numFmtId="0" fontId="36" fillId="0" borderId="0">
      <alignment vertical="top"/>
    </xf>
    <xf numFmtId="0" fontId="35" fillId="0" borderId="0">
      <alignment vertical="top"/>
    </xf>
    <xf numFmtId="0" fontId="35" fillId="0" borderId="0">
      <alignment vertical="top"/>
    </xf>
    <xf numFmtId="0" fontId="35" fillId="0" borderId="0">
      <alignment vertical="top"/>
    </xf>
    <xf numFmtId="0" fontId="36" fillId="0" borderId="0">
      <alignment vertical="top"/>
    </xf>
    <xf numFmtId="0" fontId="36" fillId="0" borderId="0">
      <alignment vertical="top"/>
    </xf>
    <xf numFmtId="0" fontId="35" fillId="0" borderId="0">
      <alignment vertical="top"/>
    </xf>
    <xf numFmtId="0" fontId="36" fillId="0" borderId="0">
      <alignment vertical="top"/>
    </xf>
    <xf numFmtId="0" fontId="35" fillId="0" borderId="0">
      <alignment vertical="top"/>
    </xf>
    <xf numFmtId="0" fontId="35" fillId="0" borderId="0">
      <alignment vertical="top"/>
    </xf>
    <xf numFmtId="0" fontId="35" fillId="0" borderId="0">
      <alignment vertical="top"/>
    </xf>
    <xf numFmtId="0" fontId="36" fillId="0" borderId="0">
      <alignment vertical="top"/>
    </xf>
    <xf numFmtId="165" fontId="24" fillId="0" borderId="0" applyProtection="0"/>
    <xf numFmtId="172" fontId="24" fillId="0" borderId="0" applyProtection="0"/>
    <xf numFmtId="172" fontId="24" fillId="0" borderId="0" applyProtection="0"/>
    <xf numFmtId="0" fontId="21" fillId="0" borderId="0" applyProtection="0"/>
    <xf numFmtId="175" fontId="25"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4" fillId="0" borderId="0"/>
    <xf numFmtId="174" fontId="25" fillId="0" borderId="0" applyFont="0" applyFill="0" applyBorder="0" applyAlignment="0" applyProtection="0"/>
    <xf numFmtId="0" fontId="34" fillId="0" borderId="0"/>
    <xf numFmtId="42" fontId="25" fillId="0" borderId="0" applyFont="0" applyFill="0" applyBorder="0" applyAlignment="0" applyProtection="0"/>
    <xf numFmtId="189" fontId="38" fillId="0" borderId="0" applyFont="0" applyFill="0" applyBorder="0" applyAlignment="0" applyProtection="0"/>
    <xf numFmtId="190" fontId="39" fillId="0" borderId="0" applyFont="0" applyFill="0" applyBorder="0" applyAlignment="0" applyProtection="0"/>
    <xf numFmtId="191" fontId="39" fillId="0" borderId="0" applyFont="0" applyFill="0" applyBorder="0" applyAlignment="0" applyProtection="0"/>
    <xf numFmtId="0" fontId="40" fillId="0" borderId="0"/>
    <xf numFmtId="0" fontId="40" fillId="0" borderId="0"/>
    <xf numFmtId="0" fontId="41" fillId="0" borderId="0"/>
    <xf numFmtId="0" fontId="12" fillId="0" borderId="0"/>
    <xf numFmtId="1" fontId="42" fillId="0" borderId="2" applyBorder="0" applyAlignment="0">
      <alignment horizontal="center"/>
    </xf>
    <xf numFmtId="1" fontId="42" fillId="0" borderId="2" applyBorder="0" applyAlignment="0">
      <alignment horizontal="center"/>
    </xf>
    <xf numFmtId="0" fontId="43" fillId="0" borderId="0"/>
    <xf numFmtId="0" fontId="43" fillId="0" borderId="0" applyProtection="0"/>
    <xf numFmtId="3" fontId="22" fillId="0" borderId="2"/>
    <xf numFmtId="3" fontId="22" fillId="0" borderId="2"/>
    <xf numFmtId="3" fontId="22" fillId="0" borderId="2"/>
    <xf numFmtId="3" fontId="22" fillId="0" borderId="2"/>
    <xf numFmtId="189" fontId="38" fillId="0" borderId="0" applyFont="0" applyFill="0" applyBorder="0" applyAlignment="0" applyProtection="0"/>
    <xf numFmtId="0" fontId="44" fillId="2" borderId="0"/>
    <xf numFmtId="0" fontId="44" fillId="2" borderId="0"/>
    <xf numFmtId="189" fontId="38" fillId="0" borderId="0" applyFont="0" applyFill="0" applyBorder="0" applyAlignment="0" applyProtection="0"/>
    <xf numFmtId="0" fontId="44"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189" fontId="38" fillId="0" borderId="0" applyFont="0" applyFill="0" applyBorder="0" applyAlignment="0" applyProtection="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6" fillId="0" borderId="0" applyFont="0" applyFill="0" applyBorder="0" applyAlignment="0">
      <alignment horizontal="left"/>
    </xf>
    <xf numFmtId="0" fontId="44" fillId="2" borderId="0"/>
    <xf numFmtId="0" fontId="46" fillId="0" borderId="0" applyFont="0" applyFill="0" applyBorder="0" applyAlignment="0">
      <alignment horizontal="left"/>
    </xf>
    <xf numFmtId="0" fontId="45" fillId="2" borderId="0"/>
    <xf numFmtId="0" fontId="45" fillId="2" borderId="0"/>
    <xf numFmtId="0" fontId="45" fillId="2" borderId="0"/>
    <xf numFmtId="0" fontId="45" fillId="2" borderId="0"/>
    <xf numFmtId="0" fontId="45" fillId="2" borderId="0"/>
    <xf numFmtId="0" fontId="45" fillId="2" borderId="0"/>
    <xf numFmtId="189" fontId="38" fillId="0" borderId="0" applyFont="0" applyFill="0" applyBorder="0" applyAlignment="0" applyProtection="0"/>
    <xf numFmtId="0" fontId="44" fillId="2" borderId="0"/>
    <xf numFmtId="0" fontId="44" fillId="2" borderId="0"/>
    <xf numFmtId="0" fontId="47" fillId="0" borderId="2" applyNumberFormat="0" applyFont="0" applyBorder="0">
      <alignment horizontal="left" indent="2"/>
    </xf>
    <xf numFmtId="0" fontId="47" fillId="0" borderId="2" applyNumberFormat="0" applyFont="0" applyBorder="0">
      <alignment horizontal="left" indent="2"/>
    </xf>
    <xf numFmtId="0" fontId="46" fillId="0" borderId="0" applyFont="0" applyFill="0" applyBorder="0" applyAlignment="0">
      <alignment horizontal="left"/>
    </xf>
    <xf numFmtId="0" fontId="46" fillId="0" borderId="0" applyFont="0" applyFill="0" applyBorder="0" applyAlignment="0">
      <alignment horizontal="left"/>
    </xf>
    <xf numFmtId="0" fontId="48" fillId="0" borderId="0"/>
    <xf numFmtId="0" fontId="49" fillId="3" borderId="14" applyFont="0" applyFill="0" applyAlignment="0">
      <alignment vertical="center" wrapText="1"/>
    </xf>
    <xf numFmtId="9" fontId="50" fillId="0" borderId="0" applyBorder="0" applyAlignment="0" applyProtection="0"/>
    <xf numFmtId="0" fontId="51" fillId="2" borderId="0"/>
    <xf numFmtId="0" fontId="51"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51" fillId="2" borderId="0"/>
    <xf numFmtId="0" fontId="51" fillId="2" borderId="0"/>
    <xf numFmtId="0" fontId="47" fillId="0" borderId="2" applyNumberFormat="0" applyFont="0" applyBorder="0" applyAlignment="0">
      <alignment horizontal="center"/>
    </xf>
    <xf numFmtId="0" fontId="47" fillId="0" borderId="2" applyNumberFormat="0" applyFont="0" applyBorder="0" applyAlignment="0">
      <alignment horizontal="center"/>
    </xf>
    <xf numFmtId="0" fontId="14" fillId="0" borderId="0"/>
    <xf numFmtId="0" fontId="52" fillId="2" borderId="0"/>
    <xf numFmtId="0" fontId="52"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45" fillId="2" borderId="0"/>
    <xf numFmtId="0" fontId="52" fillId="2" borderId="0"/>
    <xf numFmtId="0" fontId="53" fillId="0" borderId="0">
      <alignment wrapText="1"/>
    </xf>
    <xf numFmtId="0" fontId="53"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3" fillId="0" borderId="0">
      <alignment wrapText="1"/>
    </xf>
    <xf numFmtId="164" fontId="54" fillId="0" borderId="1" applyNumberFormat="0" applyFont="0" applyBorder="0" applyAlignment="0">
      <alignment horizontal="center"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5" fillId="0" borderId="0"/>
    <xf numFmtId="0" fontId="55" fillId="0" borderId="0"/>
    <xf numFmtId="0" fontId="55" fillId="0" borderId="0"/>
    <xf numFmtId="0" fontId="55" fillId="0" borderId="0"/>
    <xf numFmtId="0" fontId="55" fillId="0" borderId="0"/>
    <xf numFmtId="0" fontId="55" fillId="0" borderId="0"/>
    <xf numFmtId="192" fontId="56" fillId="0" borderId="0" applyFont="0" applyFill="0" applyBorder="0" applyAlignment="0" applyProtection="0"/>
    <xf numFmtId="0" fontId="57" fillId="0" borderId="0" applyFont="0" applyFill="0" applyBorder="0" applyAlignment="0" applyProtection="0"/>
    <xf numFmtId="193" fontId="58" fillId="0" borderId="0" applyFont="0" applyFill="0" applyBorder="0" applyAlignment="0" applyProtection="0"/>
    <xf numFmtId="185" fontId="56" fillId="0" borderId="0" applyFont="0" applyFill="0" applyBorder="0" applyAlignment="0" applyProtection="0"/>
    <xf numFmtId="0" fontId="57" fillId="0" borderId="0" applyFont="0" applyFill="0" applyBorder="0" applyAlignment="0" applyProtection="0"/>
    <xf numFmtId="194" fontId="56" fillId="0" borderId="0" applyFont="0" applyFill="0" applyBorder="0" applyAlignment="0" applyProtection="0"/>
    <xf numFmtId="0" fontId="6" fillId="0" borderId="0">
      <alignment horizontal="center" wrapText="1"/>
      <protection locked="0"/>
    </xf>
    <xf numFmtId="0" fontId="59" fillId="0" borderId="0" applyNumberFormat="0" applyBorder="0" applyAlignment="0">
      <alignment horizontal="center"/>
    </xf>
    <xf numFmtId="195" fontId="60" fillId="0" borderId="0" applyFont="0" applyFill="0" applyBorder="0" applyAlignment="0" applyProtection="0"/>
    <xf numFmtId="0" fontId="57" fillId="0" borderId="0" applyFont="0" applyFill="0" applyBorder="0" applyAlignment="0" applyProtection="0"/>
    <xf numFmtId="196" fontId="25" fillId="0" borderId="0" applyFont="0" applyFill="0" applyBorder="0" applyAlignment="0" applyProtection="0"/>
    <xf numFmtId="197" fontId="60" fillId="0" borderId="0" applyFont="0" applyFill="0" applyBorder="0" applyAlignment="0" applyProtection="0"/>
    <xf numFmtId="0" fontId="57" fillId="0" borderId="0" applyFont="0" applyFill="0" applyBorder="0" applyAlignment="0" applyProtection="0"/>
    <xf numFmtId="198" fontId="25" fillId="0" borderId="0" applyFont="0" applyFill="0" applyBorder="0" applyAlignment="0" applyProtection="0"/>
    <xf numFmtId="172" fontId="19" fillId="0" borderId="0" applyFont="0" applyFill="0" applyBorder="0" applyAlignment="0" applyProtection="0"/>
    <xf numFmtId="0" fontId="61" fillId="0" borderId="0" applyNumberFormat="0" applyFill="0" applyBorder="0" applyAlignment="0" applyProtection="0"/>
    <xf numFmtId="0" fontId="57" fillId="0" borderId="0"/>
    <xf numFmtId="0" fontId="62" fillId="0" borderId="0"/>
    <xf numFmtId="0" fontId="12" fillId="0" borderId="0"/>
    <xf numFmtId="0" fontId="57" fillId="0" borderId="0"/>
    <xf numFmtId="0" fontId="63" fillId="0" borderId="0"/>
    <xf numFmtId="0" fontId="64" fillId="0" borderId="0"/>
    <xf numFmtId="0" fontId="65" fillId="0" borderId="0"/>
    <xf numFmtId="199" fontId="37" fillId="0" borderId="0" applyFill="0" applyBorder="0" applyAlignment="0"/>
    <xf numFmtId="200" fontId="66" fillId="0" borderId="0" applyFill="0" applyBorder="0" applyAlignment="0"/>
    <xf numFmtId="201" fontId="14" fillId="0" borderId="0" applyFill="0" applyBorder="0" applyAlignment="0"/>
    <xf numFmtId="202" fontId="14" fillId="0" borderId="0" applyFill="0" applyBorder="0" applyAlignment="0"/>
    <xf numFmtId="203" fontId="14" fillId="0" borderId="0" applyFill="0" applyBorder="0" applyAlignment="0"/>
    <xf numFmtId="204" fontId="66" fillId="0" borderId="0" applyFill="0" applyBorder="0" applyAlignment="0"/>
    <xf numFmtId="205" fontId="66" fillId="0" borderId="0" applyFill="0" applyBorder="0" applyAlignment="0"/>
    <xf numFmtId="200" fontId="66" fillId="0" borderId="0" applyFill="0" applyBorder="0" applyAlignment="0"/>
    <xf numFmtId="0" fontId="67" fillId="0" borderId="0"/>
    <xf numFmtId="206" fontId="25" fillId="0" borderId="0" applyFont="0" applyFill="0" applyBorder="0" applyAlignment="0" applyProtection="0"/>
    <xf numFmtId="164" fontId="43" fillId="0" borderId="0" applyFont="0" applyFill="0" applyBorder="0" applyAlignment="0" applyProtection="0"/>
    <xf numFmtId="1" fontId="68" fillId="0" borderId="11" applyBorder="0"/>
    <xf numFmtId="207" fontId="69" fillId="0" borderId="0"/>
    <xf numFmtId="207" fontId="69" fillId="0" borderId="0"/>
    <xf numFmtId="207" fontId="69" fillId="0" borderId="0"/>
    <xf numFmtId="207" fontId="69" fillId="0" borderId="0"/>
    <xf numFmtId="207" fontId="69" fillId="0" borderId="0"/>
    <xf numFmtId="207" fontId="69" fillId="0" borderId="0"/>
    <xf numFmtId="207" fontId="69" fillId="0" borderId="0"/>
    <xf numFmtId="207" fontId="69" fillId="0" borderId="0"/>
    <xf numFmtId="41" fontId="1"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208" fontId="24" fillId="0" borderId="0" applyProtection="0"/>
    <xf numFmtId="208" fontId="24" fillId="0" borderId="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41" fontId="15" fillId="0" borderId="0" applyFont="0" applyFill="0" applyBorder="0" applyAlignment="0" applyProtection="0"/>
    <xf numFmtId="6" fontId="24" fillId="0" borderId="0" applyFont="0" applyFill="0" applyBorder="0" applyAlignment="0" applyProtection="0"/>
    <xf numFmtId="168" fontId="24" fillId="0" borderId="0" applyFont="0" applyFill="0" applyBorder="0" applyAlignment="0" applyProtection="0"/>
    <xf numFmtId="166" fontId="24" fillId="0" borderId="0" applyFont="0" applyFill="0" applyBorder="0" applyAlignment="0" applyProtection="0"/>
    <xf numFmtId="204" fontId="66" fillId="0" borderId="0" applyFont="0" applyFill="0" applyBorder="0" applyAlignment="0" applyProtection="0"/>
    <xf numFmtId="170" fontId="15"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170" fontId="15"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43" fontId="1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43" fontId="70"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209" fontId="1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91" fontId="1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0"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1" fontId="15" fillId="0" borderId="0" applyFont="0" applyFill="0" applyBorder="0" applyAlignment="0" applyProtection="0"/>
    <xf numFmtId="44" fontId="24" fillId="0" borderId="0" applyFont="0" applyFill="0" applyBorder="0" applyAlignment="0" applyProtection="0"/>
    <xf numFmtId="210" fontId="24" fillId="0" borderId="0" applyFont="0" applyFill="0" applyBorder="0" applyAlignment="0" applyProtection="0"/>
    <xf numFmtId="210" fontId="24" fillId="0" borderId="0" applyFont="0" applyFill="0" applyBorder="0" applyAlignment="0" applyProtection="0"/>
    <xf numFmtId="210" fontId="24" fillId="0" borderId="0" applyFont="0" applyFill="0" applyBorder="0" applyAlignment="0" applyProtection="0"/>
    <xf numFmtId="43" fontId="14" fillId="0" borderId="0" applyFont="0" applyFill="0" applyBorder="0" applyAlignment="0" applyProtection="0"/>
    <xf numFmtId="164" fontId="2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211" fontId="24" fillId="0" borderId="0" applyProtection="0"/>
    <xf numFmtId="43" fontId="14" fillId="0" borderId="0" applyFont="0" applyFill="0" applyBorder="0" applyAlignment="0" applyProtection="0"/>
    <xf numFmtId="212" fontId="14" fillId="0" borderId="0" applyFont="0" applyFill="0" applyBorder="0" applyAlignment="0" applyProtection="0"/>
    <xf numFmtId="0" fontId="14" fillId="0" borderId="0" applyFont="0" applyFill="0" applyBorder="0" applyAlignment="0" applyProtection="0"/>
    <xf numFmtId="170" fontId="55" fillId="0" borderId="0" applyFont="0" applyFill="0" applyBorder="0" applyAlignment="0" applyProtection="0"/>
    <xf numFmtId="213" fontId="24" fillId="0" borderId="0" applyProtection="0"/>
    <xf numFmtId="213" fontId="24" fillId="0" borderId="0" applyProtection="0"/>
    <xf numFmtId="43" fontId="14" fillId="0" borderId="0" applyFont="0" applyFill="0" applyBorder="0" applyAlignment="0" applyProtection="0"/>
    <xf numFmtId="213" fontId="24" fillId="0" borderId="0" applyProtection="0"/>
    <xf numFmtId="43" fontId="71" fillId="0" borderId="0" applyFont="0" applyFill="0" applyBorder="0" applyAlignment="0" applyProtection="0"/>
    <xf numFmtId="43" fontId="7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214" fontId="20" fillId="0" borderId="0" applyFont="0" applyFill="0" applyBorder="0" applyAlignment="0" applyProtection="0"/>
    <xf numFmtId="0" fontId="20"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170" fontId="15" fillId="0" borderId="0" applyFont="0" applyFill="0" applyBorder="0" applyAlignment="0" applyProtection="0"/>
    <xf numFmtId="213" fontId="24" fillId="0" borderId="0" applyProtection="0"/>
    <xf numFmtId="213" fontId="24" fillId="0" borderId="0" applyProtection="0"/>
    <xf numFmtId="43" fontId="3" fillId="0" borderId="0" applyFont="0" applyFill="0" applyBorder="0" applyAlignment="0" applyProtection="0"/>
    <xf numFmtId="177" fontId="1"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6" fontId="1" fillId="0" borderId="0" applyFont="0" applyFill="0" applyBorder="0" applyAlignment="0" applyProtection="0"/>
    <xf numFmtId="43" fontId="14" fillId="0" borderId="0" applyFont="0" applyFill="0" applyBorder="0" applyAlignment="0" applyProtection="0"/>
    <xf numFmtId="166" fontId="24" fillId="0" borderId="0" applyFont="0" applyFill="0" applyBorder="0" applyAlignment="0" applyProtection="0"/>
    <xf numFmtId="166" fontId="24" fillId="0" borderId="0" applyFont="0" applyFill="0" applyBorder="0" applyAlignment="0" applyProtection="0"/>
    <xf numFmtId="43" fontId="20" fillId="0" borderId="0" applyFont="0" applyFill="0" applyBorder="0" applyAlignment="0" applyProtection="0"/>
    <xf numFmtId="43" fontId="15" fillId="0" borderId="0" applyFont="0" applyFill="0" applyBorder="0" applyAlignment="0" applyProtection="0"/>
    <xf numFmtId="43" fontId="20" fillId="0" borderId="0" applyFont="0" applyFill="0" applyBorder="0" applyAlignment="0" applyProtection="0"/>
    <xf numFmtId="170" fontId="15" fillId="0" borderId="0" applyFont="0" applyFill="0" applyBorder="0" applyAlignment="0" applyProtection="0"/>
    <xf numFmtId="204" fontId="15" fillId="0" borderId="0" applyFont="0" applyFill="0" applyBorder="0" applyAlignment="0" applyProtection="0"/>
    <xf numFmtId="204" fontId="15" fillId="0" borderId="0" applyFont="0" applyFill="0" applyBorder="0" applyAlignment="0" applyProtection="0"/>
    <xf numFmtId="164" fontId="15" fillId="0" borderId="0" applyFont="0" applyFill="0" applyBorder="0" applyAlignment="0" applyProtection="0"/>
    <xf numFmtId="170" fontId="15" fillId="0" borderId="0" applyFont="0" applyFill="0" applyBorder="0" applyAlignment="0" applyProtection="0"/>
    <xf numFmtId="215" fontId="72" fillId="0" borderId="0"/>
    <xf numFmtId="3" fontId="14" fillId="0" borderId="0" applyFont="0" applyFill="0" applyBorder="0" applyAlignment="0" applyProtection="0"/>
    <xf numFmtId="3" fontId="24" fillId="0" borderId="0" applyProtection="0"/>
    <xf numFmtId="0" fontId="73" fillId="0" borderId="0">
      <alignment horizontal="center"/>
    </xf>
    <xf numFmtId="0" fontId="74" fillId="0" borderId="0" applyNumberFormat="0" applyAlignment="0">
      <alignment horizontal="left"/>
    </xf>
    <xf numFmtId="176" fontId="75" fillId="0" borderId="0" applyFont="0" applyFill="0" applyBorder="0" applyAlignment="0" applyProtection="0"/>
    <xf numFmtId="216" fontId="62" fillId="0" borderId="0" applyFont="0" applyFill="0" applyBorder="0" applyAlignment="0" applyProtection="0"/>
    <xf numFmtId="217" fontId="76" fillId="0" borderId="0" applyFont="0" applyFill="0" applyBorder="0" applyAlignment="0" applyProtection="0"/>
    <xf numFmtId="218" fontId="76" fillId="0" borderId="0" applyFont="0" applyFill="0" applyBorder="0" applyAlignment="0" applyProtection="0"/>
    <xf numFmtId="200" fontId="66" fillId="0" borderId="0" applyFont="0" applyFill="0" applyBorder="0" applyAlignment="0" applyProtection="0"/>
    <xf numFmtId="44" fontId="15" fillId="0" borderId="0" applyFont="0" applyFill="0" applyBorder="0" applyAlignment="0" applyProtection="0"/>
    <xf numFmtId="219" fontId="14" fillId="0" borderId="0" applyFont="0" applyFill="0" applyBorder="0" applyAlignment="0" applyProtection="0"/>
    <xf numFmtId="220" fontId="14" fillId="0" borderId="0" applyFont="0" applyFill="0" applyBorder="0" applyAlignment="0" applyProtection="0"/>
    <xf numFmtId="221" fontId="24" fillId="0" borderId="0" applyProtection="0"/>
    <xf numFmtId="222" fontId="72" fillId="0" borderId="0"/>
    <xf numFmtId="223" fontId="14" fillId="0" borderId="0" applyProtection="0"/>
    <xf numFmtId="224" fontId="20" fillId="0" borderId="15"/>
    <xf numFmtId="0" fontId="14" fillId="0" borderId="0" applyFont="0" applyFill="0" applyBorder="0" applyAlignment="0" applyProtection="0"/>
    <xf numFmtId="0" fontId="24" fillId="0" borderId="0" applyProtection="0"/>
    <xf numFmtId="14" fontId="35" fillId="0" borderId="0" applyFill="0" applyBorder="0" applyAlignment="0"/>
    <xf numFmtId="0" fontId="77" fillId="0" borderId="0" applyProtection="0"/>
    <xf numFmtId="3" fontId="78" fillId="0" borderId="8">
      <alignment horizontal="left" vertical="top" wrapText="1"/>
    </xf>
    <xf numFmtId="0" fontId="14" fillId="0" borderId="0" applyFont="0" applyFill="0" applyBorder="0" applyAlignment="0" applyProtection="0"/>
    <xf numFmtId="0" fontId="14" fillId="0" borderId="0" applyFont="0" applyFill="0" applyBorder="0" applyAlignment="0" applyProtection="0"/>
    <xf numFmtId="225" fontId="20" fillId="0" borderId="0"/>
    <xf numFmtId="226" fontId="17" fillId="0" borderId="2"/>
    <xf numFmtId="226" fontId="17" fillId="0" borderId="2"/>
    <xf numFmtId="227" fontId="72" fillId="0" borderId="0"/>
    <xf numFmtId="228" fontId="14" fillId="0" borderId="0" applyProtection="0"/>
    <xf numFmtId="229" fontId="17" fillId="0" borderId="0"/>
    <xf numFmtId="169" fontId="79" fillId="0" borderId="0" applyFont="0" applyFill="0" applyBorder="0" applyAlignment="0" applyProtection="0"/>
    <xf numFmtId="170" fontId="79" fillId="0" borderId="0" applyFont="0" applyFill="0" applyBorder="0" applyAlignment="0" applyProtection="0"/>
    <xf numFmtId="169" fontId="79" fillId="0" borderId="0" applyFont="0" applyFill="0" applyBorder="0" applyAlignment="0" applyProtection="0"/>
    <xf numFmtId="41" fontId="79" fillId="0" borderId="0" applyFont="0" applyFill="0" applyBorder="0" applyAlignment="0" applyProtection="0"/>
    <xf numFmtId="230" fontId="14" fillId="0" borderId="0" applyFont="0" applyFill="0" applyBorder="0" applyAlignment="0" applyProtection="0"/>
    <xf numFmtId="230" fontId="14" fillId="0" borderId="0" applyFont="0" applyFill="0" applyBorder="0" applyAlignment="0" applyProtection="0"/>
    <xf numFmtId="230" fontId="14" fillId="0" borderId="0" applyFont="0" applyFill="0" applyBorder="0" applyAlignment="0" applyProtection="0"/>
    <xf numFmtId="230" fontId="14" fillId="0" borderId="0" applyFont="0" applyFill="0" applyBorder="0" applyAlignment="0" applyProtection="0"/>
    <xf numFmtId="169" fontId="79" fillId="0" borderId="0" applyFont="0" applyFill="0" applyBorder="0" applyAlignment="0" applyProtection="0"/>
    <xf numFmtId="169" fontId="79" fillId="0" borderId="0" applyFont="0" applyFill="0" applyBorder="0" applyAlignment="0" applyProtection="0"/>
    <xf numFmtId="230" fontId="14" fillId="0" borderId="0" applyFont="0" applyFill="0" applyBorder="0" applyAlignment="0" applyProtection="0"/>
    <xf numFmtId="230" fontId="14" fillId="0" borderId="0" applyFont="0" applyFill="0" applyBorder="0" applyAlignment="0" applyProtection="0"/>
    <xf numFmtId="231" fontId="20" fillId="0" borderId="0" applyFont="0" applyFill="0" applyBorder="0" applyAlignment="0" applyProtection="0"/>
    <xf numFmtId="231" fontId="20" fillId="0" borderId="0" applyFont="0" applyFill="0" applyBorder="0" applyAlignment="0" applyProtection="0"/>
    <xf numFmtId="232" fontId="20" fillId="0" borderId="0" applyFont="0" applyFill="0" applyBorder="0" applyAlignment="0" applyProtection="0"/>
    <xf numFmtId="232" fontId="20"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41" fontId="79" fillId="0" borderId="0" applyFont="0" applyFill="0" applyBorder="0" applyAlignment="0" applyProtection="0"/>
    <xf numFmtId="169" fontId="79" fillId="0" borderId="0" applyFont="0" applyFill="0" applyBorder="0" applyAlignment="0" applyProtection="0"/>
    <xf numFmtId="41" fontId="79" fillId="0" borderId="0" applyFont="0" applyFill="0" applyBorder="0" applyAlignment="0" applyProtection="0"/>
    <xf numFmtId="169" fontId="79" fillId="0" borderId="0" applyFont="0" applyFill="0" applyBorder="0" applyAlignment="0" applyProtection="0"/>
    <xf numFmtId="41" fontId="79" fillId="0" borderId="0" applyFont="0" applyFill="0" applyBorder="0" applyAlignment="0" applyProtection="0"/>
    <xf numFmtId="41" fontId="79" fillId="0" borderId="0" applyFont="0" applyFill="0" applyBorder="0" applyAlignment="0" applyProtection="0"/>
    <xf numFmtId="184" fontId="79" fillId="0" borderId="0" applyFont="0" applyFill="0" applyBorder="0" applyAlignment="0" applyProtection="0"/>
    <xf numFmtId="184" fontId="79" fillId="0" borderId="0" applyFont="0" applyFill="0" applyBorder="0" applyAlignment="0" applyProtection="0"/>
    <xf numFmtId="41" fontId="79" fillId="0" borderId="0" applyFont="0" applyFill="0" applyBorder="0" applyAlignment="0" applyProtection="0"/>
    <xf numFmtId="170" fontId="79" fillId="0" borderId="0" applyFont="0" applyFill="0" applyBorder="0" applyAlignment="0" applyProtection="0"/>
    <xf numFmtId="43" fontId="79" fillId="0" borderId="0" applyFont="0" applyFill="0" applyBorder="0" applyAlignment="0" applyProtection="0"/>
    <xf numFmtId="233" fontId="14" fillId="0" borderId="0" applyFont="0" applyFill="0" applyBorder="0" applyAlignment="0" applyProtection="0"/>
    <xf numFmtId="233" fontId="14" fillId="0" borderId="0" applyFont="0" applyFill="0" applyBorder="0" applyAlignment="0" applyProtection="0"/>
    <xf numFmtId="233" fontId="14" fillId="0" borderId="0" applyFont="0" applyFill="0" applyBorder="0" applyAlignment="0" applyProtection="0"/>
    <xf numFmtId="233" fontId="14" fillId="0" borderId="0" applyFont="0" applyFill="0" applyBorder="0" applyAlignment="0" applyProtection="0"/>
    <xf numFmtId="170" fontId="79" fillId="0" borderId="0" applyFont="0" applyFill="0" applyBorder="0" applyAlignment="0" applyProtection="0"/>
    <xf numFmtId="170" fontId="79" fillId="0" borderId="0" applyFont="0" applyFill="0" applyBorder="0" applyAlignment="0" applyProtection="0"/>
    <xf numFmtId="233" fontId="14" fillId="0" borderId="0" applyFont="0" applyFill="0" applyBorder="0" applyAlignment="0" applyProtection="0"/>
    <xf numFmtId="233" fontId="14" fillId="0" borderId="0" applyFont="0" applyFill="0" applyBorder="0" applyAlignment="0" applyProtection="0"/>
    <xf numFmtId="211" fontId="20" fillId="0" borderId="0" applyFont="0" applyFill="0" applyBorder="0" applyAlignment="0" applyProtection="0"/>
    <xf numFmtId="211" fontId="20" fillId="0" borderId="0" applyFont="0" applyFill="0" applyBorder="0" applyAlignment="0" applyProtection="0"/>
    <xf numFmtId="234" fontId="20" fillId="0" borderId="0" applyFont="0" applyFill="0" applyBorder="0" applyAlignment="0" applyProtection="0"/>
    <xf numFmtId="234" fontId="20"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43" fontId="79" fillId="0" borderId="0" applyFont="0" applyFill="0" applyBorder="0" applyAlignment="0" applyProtection="0"/>
    <xf numFmtId="170" fontId="79" fillId="0" borderId="0" applyFont="0" applyFill="0" applyBorder="0" applyAlignment="0" applyProtection="0"/>
    <xf numFmtId="43" fontId="79" fillId="0" borderId="0" applyFont="0" applyFill="0" applyBorder="0" applyAlignment="0" applyProtection="0"/>
    <xf numFmtId="170" fontId="79" fillId="0" borderId="0" applyFont="0" applyFill="0" applyBorder="0" applyAlignment="0" applyProtection="0"/>
    <xf numFmtId="43" fontId="79" fillId="0" borderId="0" applyFont="0" applyFill="0" applyBorder="0" applyAlignment="0" applyProtection="0"/>
    <xf numFmtId="43" fontId="79" fillId="0" borderId="0" applyFont="0" applyFill="0" applyBorder="0" applyAlignment="0" applyProtection="0"/>
    <xf numFmtId="177" fontId="79" fillId="0" borderId="0" applyFont="0" applyFill="0" applyBorder="0" applyAlignment="0" applyProtection="0"/>
    <xf numFmtId="177" fontId="79" fillId="0" borderId="0" applyFont="0" applyFill="0" applyBorder="0" applyAlignment="0" applyProtection="0"/>
    <xf numFmtId="43" fontId="79" fillId="0" borderId="0" applyFont="0" applyFill="0" applyBorder="0" applyAlignment="0" applyProtection="0"/>
    <xf numFmtId="3" fontId="20" fillId="0" borderId="0" applyFont="0" applyBorder="0" applyAlignment="0"/>
    <xf numFmtId="0" fontId="14" fillId="0" borderId="0" applyFill="0" applyBorder="0" applyAlignment="0"/>
    <xf numFmtId="200" fontId="66" fillId="0" borderId="0" applyFill="0" applyBorder="0" applyAlignment="0"/>
    <xf numFmtId="204" fontId="66" fillId="0" borderId="0" applyFill="0" applyBorder="0" applyAlignment="0"/>
    <xf numFmtId="205" fontId="66" fillId="0" borderId="0" applyFill="0" applyBorder="0" applyAlignment="0"/>
    <xf numFmtId="200" fontId="66" fillId="0" borderId="0" applyFill="0" applyBorder="0" applyAlignment="0"/>
    <xf numFmtId="0" fontId="80" fillId="0" borderId="0" applyNumberFormat="0" applyAlignment="0">
      <alignment horizontal="left"/>
    </xf>
    <xf numFmtId="0" fontId="81" fillId="0" borderId="0"/>
    <xf numFmtId="3" fontId="20" fillId="0" borderId="0" applyFont="0" applyBorder="0" applyAlignment="0"/>
    <xf numFmtId="0" fontId="14" fillId="0" borderId="0"/>
    <xf numFmtId="0" fontId="14" fillId="0" borderId="0"/>
    <xf numFmtId="0" fontId="14" fillId="0" borderId="0"/>
    <xf numFmtId="2" fontId="14" fillId="0" borderId="0" applyFont="0" applyFill="0" applyBorder="0" applyAlignment="0" applyProtection="0"/>
    <xf numFmtId="2" fontId="24" fillId="0" borderId="0" applyProtection="0"/>
    <xf numFmtId="0" fontId="82" fillId="0" borderId="0">
      <alignment vertical="top" wrapText="1"/>
    </xf>
    <xf numFmtId="38" fontId="83" fillId="2" borderId="0" applyNumberFormat="0" applyBorder="0" applyAlignment="0" applyProtection="0"/>
    <xf numFmtId="235" fontId="84" fillId="2" borderId="0" applyBorder="0" applyProtection="0"/>
    <xf numFmtId="0" fontId="85" fillId="0" borderId="16" applyNumberFormat="0" applyFill="0" applyBorder="0" applyAlignment="0" applyProtection="0">
      <alignment horizontal="center" vertical="center"/>
    </xf>
    <xf numFmtId="0" fontId="86" fillId="0" borderId="0" applyNumberFormat="0" applyFont="0" applyBorder="0" applyAlignment="0">
      <alignment horizontal="left" vertical="center"/>
    </xf>
    <xf numFmtId="236" fontId="62" fillId="0" borderId="0" applyFont="0" applyFill="0" applyBorder="0" applyAlignment="0" applyProtection="0"/>
    <xf numFmtId="0" fontId="87" fillId="4" borderId="0"/>
    <xf numFmtId="0" fontId="88" fillId="0" borderId="0">
      <alignment horizontal="left"/>
    </xf>
    <xf numFmtId="0" fontId="33" fillId="0" borderId="17" applyNumberFormat="0" applyAlignment="0" applyProtection="0">
      <alignment horizontal="left" vertical="center"/>
    </xf>
    <xf numFmtId="0" fontId="33" fillId="0" borderId="17" applyNumberFormat="0" applyAlignment="0" applyProtection="0">
      <alignment horizontal="left" vertical="center"/>
    </xf>
    <xf numFmtId="0" fontId="33" fillId="0" borderId="18">
      <alignment horizontal="left" vertical="center"/>
    </xf>
    <xf numFmtId="0" fontId="33" fillId="0" borderId="18">
      <alignment horizontal="left" vertical="center"/>
    </xf>
    <xf numFmtId="237" fontId="55" fillId="0" borderId="0">
      <protection locked="0"/>
    </xf>
    <xf numFmtId="237" fontId="55" fillId="0" borderId="0">
      <protection locked="0"/>
    </xf>
    <xf numFmtId="0" fontId="89" fillId="0" borderId="19">
      <alignment horizontal="center"/>
    </xf>
    <xf numFmtId="0" fontId="89" fillId="0" borderId="0">
      <alignment horizontal="center"/>
    </xf>
    <xf numFmtId="5" fontId="90" fillId="5" borderId="2" applyNumberFormat="0" applyAlignment="0">
      <alignment horizontal="left" vertical="top"/>
    </xf>
    <xf numFmtId="5" fontId="90" fillId="5" borderId="2" applyNumberFormat="0" applyAlignment="0">
      <alignment horizontal="left" vertical="top"/>
    </xf>
    <xf numFmtId="49" fontId="91" fillId="0" borderId="2">
      <alignment vertical="center"/>
    </xf>
    <xf numFmtId="49" fontId="91" fillId="0" borderId="2">
      <alignment vertical="center"/>
    </xf>
    <xf numFmtId="0" fontId="12" fillId="0" borderId="0"/>
    <xf numFmtId="169" fontId="20" fillId="0" borderId="0" applyFont="0" applyFill="0" applyBorder="0" applyAlignment="0" applyProtection="0"/>
    <xf numFmtId="38" fontId="37" fillId="0" borderId="0" applyFont="0" applyFill="0" applyBorder="0" applyAlignment="0" applyProtection="0"/>
    <xf numFmtId="41" fontId="25" fillId="0" borderId="0" applyFont="0" applyFill="0" applyBorder="0" applyAlignment="0" applyProtection="0"/>
    <xf numFmtId="238" fontId="92" fillId="0" borderId="0" applyFont="0" applyFill="0" applyBorder="0" applyAlignment="0" applyProtection="0"/>
    <xf numFmtId="10" fontId="83" fillId="6" borderId="2" applyNumberFormat="0" applyBorder="0" applyAlignment="0" applyProtection="0"/>
    <xf numFmtId="10" fontId="83" fillId="6" borderId="2" applyNumberFormat="0" applyBorder="0" applyAlignment="0" applyProtection="0"/>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3"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0" fontId="94" fillId="0" borderId="0" applyNumberFormat="0" applyFill="0" applyBorder="0" applyAlignment="0" applyProtection="0">
      <alignment vertical="top"/>
      <protection locked="0"/>
    </xf>
    <xf numFmtId="169" fontId="20" fillId="0" borderId="0" applyFont="0" applyFill="0" applyBorder="0" applyAlignment="0" applyProtection="0"/>
    <xf numFmtId="0" fontId="20" fillId="0" borderId="0"/>
    <xf numFmtId="0" fontId="6" fillId="0" borderId="20">
      <alignment horizontal="centerContinuous"/>
    </xf>
    <xf numFmtId="0" fontId="15" fillId="0" borderId="0"/>
    <xf numFmtId="0" fontId="14" fillId="0" borderId="0"/>
    <xf numFmtId="0" fontId="15" fillId="0" borderId="0"/>
    <xf numFmtId="0" fontId="12" fillId="0" borderId="0" applyNumberFormat="0" applyFont="0" applyFill="0" applyBorder="0" applyProtection="0">
      <alignment horizontal="left" vertical="center"/>
    </xf>
    <xf numFmtId="0" fontId="37" fillId="0" borderId="0"/>
    <xf numFmtId="0" fontId="14" fillId="0" borderId="0" applyFill="0" applyBorder="0" applyAlignment="0"/>
    <xf numFmtId="200" fontId="66" fillId="0" borderId="0" applyFill="0" applyBorder="0" applyAlignment="0"/>
    <xf numFmtId="204" fontId="66" fillId="0" borderId="0" applyFill="0" applyBorder="0" applyAlignment="0"/>
    <xf numFmtId="205" fontId="66" fillId="0" borderId="0" applyFill="0" applyBorder="0" applyAlignment="0"/>
    <xf numFmtId="200" fontId="66" fillId="0" borderId="0" applyFill="0" applyBorder="0" applyAlignment="0"/>
    <xf numFmtId="3" fontId="96" fillId="0" borderId="8" applyNumberFormat="0" applyAlignment="0">
      <alignment horizontal="center" vertical="center"/>
    </xf>
    <xf numFmtId="3" fontId="47" fillId="0" borderId="8" applyNumberFormat="0" applyAlignment="0">
      <alignment horizontal="center" vertical="center"/>
    </xf>
    <xf numFmtId="3" fontId="90" fillId="0" borderId="8" applyNumberFormat="0" applyAlignment="0">
      <alignment horizontal="center" vertical="center"/>
    </xf>
    <xf numFmtId="224" fontId="97" fillId="0" borderId="4" applyNumberFormat="0" applyFont="0" applyFill="0" applyBorder="0">
      <alignment horizontal="center"/>
    </xf>
    <xf numFmtId="224" fontId="97" fillId="0" borderId="4" applyNumberFormat="0" applyFont="0" applyFill="0" applyBorder="0">
      <alignment horizontal="center"/>
    </xf>
    <xf numFmtId="38" fontId="37" fillId="0" borderId="0" applyFont="0" applyFill="0" applyBorder="0" applyAlignment="0" applyProtection="0"/>
    <xf numFmtId="40" fontId="37"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0" fontId="98" fillId="0" borderId="19"/>
    <xf numFmtId="239" fontId="14" fillId="0" borderId="4"/>
    <xf numFmtId="239" fontId="99" fillId="0" borderId="4"/>
    <xf numFmtId="240" fontId="55" fillId="0" borderId="0" applyFont="0" applyFill="0" applyBorder="0" applyAlignment="0" applyProtection="0"/>
    <xf numFmtId="241" fontId="55" fillId="0" borderId="0" applyFont="0" applyFill="0" applyBorder="0" applyAlignment="0" applyProtection="0"/>
    <xf numFmtId="242" fontId="14" fillId="0" borderId="0" applyFont="0" applyFill="0" applyBorder="0" applyAlignment="0" applyProtection="0"/>
    <xf numFmtId="243" fontId="14" fillId="0" borderId="0" applyFont="0" applyFill="0" applyBorder="0" applyAlignment="0" applyProtection="0"/>
    <xf numFmtId="0" fontId="77" fillId="0" borderId="0" applyNumberFormat="0" applyFont="0" applyFill="0" applyAlignment="0"/>
    <xf numFmtId="0" fontId="12" fillId="0" borderId="0"/>
    <xf numFmtId="0" fontId="17" fillId="0" borderId="3" applyNumberFormat="0" applyAlignment="0">
      <alignment horizontal="center"/>
    </xf>
    <xf numFmtId="37" fontId="100" fillId="0" borderId="0"/>
    <xf numFmtId="0" fontId="101" fillId="0" borderId="2" applyNumberFormat="0" applyFont="0" applyFill="0" applyBorder="0" applyAlignment="0">
      <alignment horizontal="center"/>
    </xf>
    <xf numFmtId="0" fontId="101" fillId="0" borderId="2" applyNumberFormat="0" applyFont="0" applyFill="0" applyBorder="0" applyAlignment="0">
      <alignment horizontal="center"/>
    </xf>
    <xf numFmtId="244" fontId="102" fillId="0" borderId="0"/>
    <xf numFmtId="0" fontId="103" fillId="0" borderId="0"/>
    <xf numFmtId="0" fontId="20" fillId="0" borderId="0"/>
    <xf numFmtId="0" fontId="104" fillId="0" borderId="0"/>
    <xf numFmtId="0" fontId="105" fillId="0" borderId="0"/>
    <xf numFmtId="0" fontId="15" fillId="0" borderId="0"/>
    <xf numFmtId="0" fontId="15" fillId="0" borderId="0"/>
    <xf numFmtId="0" fontId="43" fillId="0" borderId="0"/>
    <xf numFmtId="0" fontId="14" fillId="0" borderId="0"/>
    <xf numFmtId="0" fontId="106" fillId="0" borderId="0"/>
    <xf numFmtId="0" fontId="99" fillId="0" borderId="0"/>
    <xf numFmtId="0" fontId="14" fillId="0" borderId="0"/>
    <xf numFmtId="0" fontId="24" fillId="0" borderId="0"/>
    <xf numFmtId="0" fontId="14" fillId="0" borderId="0"/>
    <xf numFmtId="0" fontId="24" fillId="0" borderId="0"/>
    <xf numFmtId="0" fontId="24" fillId="0" borderId="0"/>
    <xf numFmtId="0" fontId="107" fillId="0" borderId="0"/>
    <xf numFmtId="0" fontId="3" fillId="0" borderId="0"/>
    <xf numFmtId="0" fontId="3" fillId="0" borderId="0"/>
    <xf numFmtId="0" fontId="3" fillId="0" borderId="0"/>
    <xf numFmtId="0" fontId="3" fillId="0" borderId="0"/>
    <xf numFmtId="0" fontId="15" fillId="0" borderId="0"/>
    <xf numFmtId="0" fontId="15" fillId="0" borderId="0"/>
    <xf numFmtId="0" fontId="3" fillId="0" borderId="0"/>
    <xf numFmtId="0" fontId="3" fillId="0" borderId="0"/>
    <xf numFmtId="0" fontId="3" fillId="0" borderId="0"/>
    <xf numFmtId="0" fontId="3" fillId="0" borderId="0"/>
    <xf numFmtId="0" fontId="3" fillId="0" borderId="0"/>
    <xf numFmtId="0" fontId="14" fillId="0" borderId="0"/>
    <xf numFmtId="0" fontId="1" fillId="0" borderId="0"/>
    <xf numFmtId="0" fontId="15" fillId="0" borderId="0"/>
    <xf numFmtId="0" fontId="15" fillId="0" borderId="0"/>
    <xf numFmtId="0" fontId="15" fillId="0" borderId="0"/>
    <xf numFmtId="0" fontId="3" fillId="0" borderId="0"/>
    <xf numFmtId="0" fontId="3" fillId="0" borderId="0"/>
    <xf numFmtId="0" fontId="15" fillId="0" borderId="0"/>
    <xf numFmtId="0" fontId="107" fillId="0" borderId="0"/>
    <xf numFmtId="0" fontId="107" fillId="0" borderId="0"/>
    <xf numFmtId="0" fontId="107" fillId="0" borderId="0"/>
    <xf numFmtId="0" fontId="15" fillId="0" borderId="0"/>
    <xf numFmtId="0" fontId="15" fillId="0" borderId="0"/>
    <xf numFmtId="0" fontId="15" fillId="0" borderId="0"/>
    <xf numFmtId="0" fontId="108" fillId="0" borderId="0"/>
    <xf numFmtId="0" fontId="104" fillId="0" borderId="0"/>
    <xf numFmtId="0" fontId="15" fillId="0" borderId="0"/>
    <xf numFmtId="0" fontId="104" fillId="0" borderId="0"/>
    <xf numFmtId="0" fontId="15" fillId="0" borderId="0"/>
    <xf numFmtId="0" fontId="104" fillId="0" borderId="0"/>
    <xf numFmtId="0" fontId="3" fillId="0" borderId="0"/>
    <xf numFmtId="0" fontId="3" fillId="0" borderId="0"/>
    <xf numFmtId="0" fontId="3" fillId="0" borderId="0"/>
    <xf numFmtId="0" fontId="15" fillId="0" borderId="0"/>
    <xf numFmtId="0" fontId="107" fillId="0" borderId="0"/>
    <xf numFmtId="0" fontId="107" fillId="0" borderId="0"/>
    <xf numFmtId="0" fontId="24" fillId="0" borderId="0" applyProtection="0"/>
    <xf numFmtId="0" fontId="24" fillId="0" borderId="0" applyProtection="0"/>
    <xf numFmtId="0" fontId="24" fillId="0" borderId="0" applyProtection="0"/>
    <xf numFmtId="0" fontId="24" fillId="0" borderId="0" applyProtection="0"/>
    <xf numFmtId="0" fontId="24" fillId="0" borderId="0" applyProtection="0"/>
    <xf numFmtId="0" fontId="24" fillId="0" borderId="0" applyProtection="0"/>
    <xf numFmtId="0" fontId="109" fillId="0" borderId="0"/>
    <xf numFmtId="0" fontId="77" fillId="0" borderId="0"/>
    <xf numFmtId="0" fontId="107" fillId="0" borderId="0"/>
    <xf numFmtId="0" fontId="14" fillId="0" borderId="0"/>
    <xf numFmtId="0" fontId="55" fillId="0" borderId="0"/>
    <xf numFmtId="0" fontId="55" fillId="0" borderId="0" applyProtection="0"/>
    <xf numFmtId="0" fontId="15" fillId="0" borderId="0" applyProtection="0"/>
    <xf numFmtId="0" fontId="99" fillId="0" borderId="0"/>
    <xf numFmtId="0" fontId="55" fillId="0" borderId="0" applyProtection="0"/>
    <xf numFmtId="0" fontId="14"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4" fillId="0" borderId="0"/>
    <xf numFmtId="0" fontId="15" fillId="0" borderId="0"/>
    <xf numFmtId="0" fontId="104" fillId="0" borderId="0"/>
    <xf numFmtId="0" fontId="14" fillId="0" borderId="0"/>
    <xf numFmtId="0" fontId="14" fillId="0" borderId="0" applyProtection="0"/>
    <xf numFmtId="0" fontId="20" fillId="0" borderId="0"/>
    <xf numFmtId="0" fontId="110" fillId="0" borderId="0" applyNumberFormat="0" applyFill="0" applyBorder="0" applyProtection="0">
      <alignment vertical="top"/>
    </xf>
    <xf numFmtId="0" fontId="19" fillId="0" borderId="0"/>
    <xf numFmtId="0" fontId="108" fillId="0" borderId="0"/>
    <xf numFmtId="0" fontId="20" fillId="0" borderId="0"/>
    <xf numFmtId="0" fontId="20" fillId="0" borderId="0"/>
    <xf numFmtId="0" fontId="15" fillId="0" borderId="0"/>
    <xf numFmtId="0" fontId="20" fillId="0" borderId="0"/>
    <xf numFmtId="0" fontId="15" fillId="0" borderId="0"/>
    <xf numFmtId="0" fontId="15" fillId="0" borderId="0"/>
    <xf numFmtId="0" fontId="15" fillId="0" borderId="0"/>
    <xf numFmtId="0" fontId="15" fillId="0" borderId="0"/>
    <xf numFmtId="0" fontId="14" fillId="0" borderId="0"/>
    <xf numFmtId="0" fontId="14" fillId="0" borderId="0"/>
    <xf numFmtId="0" fontId="1" fillId="0" borderId="0"/>
    <xf numFmtId="0" fontId="14" fillId="0" borderId="0"/>
    <xf numFmtId="0" fontId="20" fillId="0" borderId="0"/>
    <xf numFmtId="0" fontId="42" fillId="0" borderId="0" applyFont="0"/>
    <xf numFmtId="0" fontId="79" fillId="0" borderId="0"/>
    <xf numFmtId="245" fontId="111" fillId="0" borderId="0" applyFont="0" applyFill="0" applyBorder="0" applyProtection="0">
      <alignment vertical="top" wrapText="1"/>
    </xf>
    <xf numFmtId="0" fontId="17" fillId="0" borderId="0"/>
    <xf numFmtId="0" fontId="17" fillId="0" borderId="0" applyProtection="0"/>
    <xf numFmtId="170" fontId="40" fillId="0" borderId="0" applyFont="0" applyFill="0" applyBorder="0" applyAlignment="0" applyProtection="0"/>
    <xf numFmtId="169" fontId="40" fillId="0" borderId="0" applyFon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62" fillId="0" borderId="0" applyNumberFormat="0" applyFill="0" applyBorder="0" applyAlignment="0" applyProtection="0"/>
    <xf numFmtId="0" fontId="20" fillId="0" borderId="0" applyNumberFormat="0" applyFill="0" applyBorder="0" applyAlignment="0" applyProtection="0"/>
    <xf numFmtId="0" fontId="112" fillId="0" borderId="0" applyProtection="0"/>
    <xf numFmtId="0" fontId="14" fillId="0" borderId="0" applyFont="0" applyFill="0" applyBorder="0" applyAlignment="0" applyProtection="0"/>
    <xf numFmtId="0" fontId="12" fillId="0" borderId="0"/>
    <xf numFmtId="164" fontId="113" fillId="0" borderId="3" applyFont="0" applyBorder="0" applyAlignment="0"/>
    <xf numFmtId="41" fontId="14" fillId="0" borderId="0" applyFont="0" applyFill="0" applyBorder="0" applyAlignment="0" applyProtection="0"/>
    <xf numFmtId="14" fontId="6" fillId="0" borderId="0">
      <alignment horizontal="center" wrapText="1"/>
      <protection locked="0"/>
    </xf>
    <xf numFmtId="203" fontId="14" fillId="0" borderId="0" applyFont="0" applyFill="0" applyBorder="0" applyAlignment="0" applyProtection="0"/>
    <xf numFmtId="246" fontId="14" fillId="0" borderId="0" applyFont="0" applyFill="0" applyBorder="0" applyAlignment="0" applyProtection="0"/>
    <xf numFmtId="10" fontId="14" fillId="0" borderId="0" applyFont="0" applyFill="0" applyBorder="0" applyAlignment="0" applyProtection="0"/>
    <xf numFmtId="10" fontId="24" fillId="0" borderId="0" applyProtection="0"/>
    <xf numFmtId="9" fontId="14"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4" fillId="0" borderId="0" applyFont="0" applyFill="0" applyBorder="0" applyAlignment="0" applyProtection="0"/>
    <xf numFmtId="9" fontId="15" fillId="0" borderId="0" applyFont="0" applyFill="0" applyBorder="0" applyAlignment="0" applyProtection="0"/>
    <xf numFmtId="9" fontId="14" fillId="0" borderId="0" applyFont="0" applyFill="0" applyBorder="0" applyAlignment="0" applyProtection="0"/>
    <xf numFmtId="9" fontId="37" fillId="0" borderId="21" applyNumberFormat="0" applyBorder="0"/>
    <xf numFmtId="9" fontId="37" fillId="0" borderId="21" applyNumberFormat="0" applyBorder="0"/>
    <xf numFmtId="0" fontId="14" fillId="0" borderId="0" applyFill="0" applyBorder="0" applyAlignment="0"/>
    <xf numFmtId="200" fontId="66" fillId="0" borderId="0" applyFill="0" applyBorder="0" applyAlignment="0"/>
    <xf numFmtId="204" fontId="66" fillId="0" borderId="0" applyFill="0" applyBorder="0" applyAlignment="0"/>
    <xf numFmtId="205" fontId="66" fillId="0" borderId="0" applyFill="0" applyBorder="0" applyAlignment="0"/>
    <xf numFmtId="200" fontId="66" fillId="0" borderId="0" applyFill="0" applyBorder="0" applyAlignment="0"/>
    <xf numFmtId="0" fontId="114" fillId="0" borderId="0"/>
    <xf numFmtId="0" fontId="37" fillId="0" borderId="0" applyNumberFormat="0" applyFont="0" applyFill="0" applyBorder="0" applyAlignment="0" applyProtection="0">
      <alignment horizontal="left"/>
    </xf>
    <xf numFmtId="0" fontId="115" fillId="0" borderId="19">
      <alignment horizontal="center"/>
    </xf>
    <xf numFmtId="1" fontId="14" fillId="0" borderId="8" applyNumberFormat="0" applyFill="0" applyAlignment="0" applyProtection="0">
      <alignment horizontal="center" vertical="center"/>
    </xf>
    <xf numFmtId="0" fontId="116" fillId="7" borderId="0" applyNumberFormat="0" applyFont="0" applyBorder="0" applyAlignment="0">
      <alignment horizontal="center"/>
    </xf>
    <xf numFmtId="14" fontId="117" fillId="0" borderId="0" applyNumberFormat="0" applyFill="0" applyBorder="0" applyAlignment="0" applyProtection="0">
      <alignment horizontal="left"/>
    </xf>
    <xf numFmtId="0" fontId="94" fillId="0" borderId="0"/>
    <xf numFmtId="0" fontId="17" fillId="0" borderId="0"/>
    <xf numFmtId="41" fontId="25" fillId="0" borderId="0" applyFont="0" applyFill="0" applyBorder="0" applyAlignment="0" applyProtection="0"/>
    <xf numFmtId="0" fontId="20" fillId="0" borderId="0" applyNumberFormat="0" applyFill="0" applyBorder="0" applyAlignment="0" applyProtection="0"/>
    <xf numFmtId="0" fontId="20" fillId="0" borderId="0" applyProtection="0"/>
    <xf numFmtId="185" fontId="25" fillId="0" borderId="0" applyFont="0" applyFill="0" applyBorder="0" applyAlignment="0" applyProtection="0"/>
    <xf numFmtId="41" fontId="24" fillId="0" borderId="0" applyProtection="0"/>
    <xf numFmtId="4" fontId="118" fillId="8" borderId="22" applyNumberFormat="0" applyProtection="0">
      <alignment vertical="center"/>
    </xf>
    <xf numFmtId="4" fontId="119" fillId="8" borderId="22" applyNumberFormat="0" applyProtection="0">
      <alignment vertical="center"/>
    </xf>
    <xf numFmtId="4" fontId="120" fillId="8" borderId="22" applyNumberFormat="0" applyProtection="0">
      <alignment horizontal="left" vertical="center" indent="1"/>
    </xf>
    <xf numFmtId="4" fontId="120" fillId="9" borderId="0" applyNumberFormat="0" applyProtection="0">
      <alignment horizontal="left" vertical="center" indent="1"/>
    </xf>
    <xf numFmtId="4" fontId="120" fillId="10" borderId="22" applyNumberFormat="0" applyProtection="0">
      <alignment horizontal="right" vertical="center"/>
    </xf>
    <xf numFmtId="4" fontId="120" fillId="11" borderId="22" applyNumberFormat="0" applyProtection="0">
      <alignment horizontal="right" vertical="center"/>
    </xf>
    <xf numFmtId="4" fontId="120" fillId="12" borderId="22" applyNumberFormat="0" applyProtection="0">
      <alignment horizontal="right" vertical="center"/>
    </xf>
    <xf numFmtId="4" fontId="120" fillId="13" borderId="22" applyNumberFormat="0" applyProtection="0">
      <alignment horizontal="right" vertical="center"/>
    </xf>
    <xf numFmtId="4" fontId="120" fillId="14" borderId="22" applyNumberFormat="0" applyProtection="0">
      <alignment horizontal="right" vertical="center"/>
    </xf>
    <xf numFmtId="4" fontId="120" fillId="15" borderId="22" applyNumberFormat="0" applyProtection="0">
      <alignment horizontal="right" vertical="center"/>
    </xf>
    <xf numFmtId="4" fontId="120" fillId="16" borderId="22" applyNumberFormat="0" applyProtection="0">
      <alignment horizontal="right" vertical="center"/>
    </xf>
    <xf numFmtId="4" fontId="120" fillId="17" borderId="22" applyNumberFormat="0" applyProtection="0">
      <alignment horizontal="right" vertical="center"/>
    </xf>
    <xf numFmtId="4" fontId="120" fillId="18" borderId="22" applyNumberFormat="0" applyProtection="0">
      <alignment horizontal="right" vertical="center"/>
    </xf>
    <xf numFmtId="4" fontId="118" fillId="19" borderId="23" applyNumberFormat="0" applyProtection="0">
      <alignment horizontal="left" vertical="center" indent="1"/>
    </xf>
    <xf numFmtId="4" fontId="118" fillId="20" borderId="0" applyNumberFormat="0" applyProtection="0">
      <alignment horizontal="left" vertical="center" indent="1"/>
    </xf>
    <xf numFmtId="4" fontId="118" fillId="9" borderId="0" applyNumberFormat="0" applyProtection="0">
      <alignment horizontal="left" vertical="center" indent="1"/>
    </xf>
    <xf numFmtId="4" fontId="120" fillId="20" borderId="22" applyNumberFormat="0" applyProtection="0">
      <alignment horizontal="right" vertical="center"/>
    </xf>
    <xf numFmtId="4" fontId="35" fillId="20" borderId="0" applyNumberFormat="0" applyProtection="0">
      <alignment horizontal="left" vertical="center" indent="1"/>
    </xf>
    <xf numFmtId="4" fontId="35" fillId="9" borderId="0" applyNumberFormat="0" applyProtection="0">
      <alignment horizontal="left" vertical="center" indent="1"/>
    </xf>
    <xf numFmtId="4" fontId="120" fillId="21" borderId="22" applyNumberFormat="0" applyProtection="0">
      <alignment vertical="center"/>
    </xf>
    <xf numFmtId="4" fontId="121" fillId="21" borderId="22" applyNumberFormat="0" applyProtection="0">
      <alignment vertical="center"/>
    </xf>
    <xf numFmtId="4" fontId="118" fillId="20" borderId="24" applyNumberFormat="0" applyProtection="0">
      <alignment horizontal="left" vertical="center" indent="1"/>
    </xf>
    <xf numFmtId="4" fontId="120" fillId="21" borderId="22" applyNumberFormat="0" applyProtection="0">
      <alignment horizontal="right" vertical="center"/>
    </xf>
    <xf numFmtId="4" fontId="121" fillId="21" borderId="22" applyNumberFormat="0" applyProtection="0">
      <alignment horizontal="right" vertical="center"/>
    </xf>
    <xf numFmtId="4" fontId="118" fillId="20" borderId="22" applyNumberFormat="0" applyProtection="0">
      <alignment horizontal="left" vertical="center" indent="1"/>
    </xf>
    <xf numFmtId="4" fontId="122" fillId="5" borderId="24" applyNumberFormat="0" applyProtection="0">
      <alignment horizontal="left" vertical="center" indent="1"/>
    </xf>
    <xf numFmtId="4" fontId="123" fillId="21" borderId="22" applyNumberFormat="0" applyProtection="0">
      <alignment horizontal="right" vertical="center"/>
    </xf>
    <xf numFmtId="247" fontId="124" fillId="0" borderId="0" applyFont="0" applyFill="0" applyBorder="0" applyAlignment="0" applyProtection="0"/>
    <xf numFmtId="0" fontId="116" fillId="1" borderId="18" applyNumberFormat="0" applyFont="0" applyAlignment="0">
      <alignment horizontal="center"/>
    </xf>
    <xf numFmtId="0" fontId="116" fillId="1" borderId="18" applyNumberFormat="0" applyFont="0" applyAlignment="0">
      <alignment horizontal="center"/>
    </xf>
    <xf numFmtId="3" fontId="19" fillId="0" borderId="0"/>
    <xf numFmtId="0" fontId="125" fillId="0" borderId="0" applyNumberFormat="0" applyFill="0" applyBorder="0" applyAlignment="0">
      <alignment horizontal="center"/>
    </xf>
    <xf numFmtId="0" fontId="14" fillId="0" borderId="0"/>
    <xf numFmtId="164" fontId="126" fillId="0" borderId="0" applyNumberFormat="0" applyBorder="0" applyAlignment="0">
      <alignment horizontal="centerContinuous"/>
    </xf>
    <xf numFmtId="0" fontId="34" fillId="0" borderId="0"/>
    <xf numFmtId="0" fontId="34" fillId="0" borderId="0"/>
    <xf numFmtId="164" fontId="43"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41" fontId="25" fillId="0" borderId="0" applyFont="0" applyFill="0" applyBorder="0" applyAlignment="0" applyProtection="0"/>
    <xf numFmtId="187" fontId="25" fillId="0" borderId="0" applyFont="0" applyFill="0" applyBorder="0" applyAlignment="0" applyProtection="0"/>
    <xf numFmtId="188" fontId="25" fillId="0" borderId="0" applyFont="0" applyFill="0" applyBorder="0" applyAlignment="0" applyProtection="0"/>
    <xf numFmtId="186"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169" fontId="20" fillId="0" borderId="0" applyFont="0" applyFill="0" applyBorder="0" applyAlignment="0" applyProtection="0"/>
    <xf numFmtId="174"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69" fontId="20"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183" fontId="25" fillId="0" borderId="0" applyFont="0" applyFill="0" applyBorder="0" applyAlignment="0" applyProtection="0"/>
    <xf numFmtId="175" fontId="25" fillId="0" borderId="0" applyFont="0" applyFill="0" applyBorder="0" applyAlignment="0" applyProtection="0"/>
    <xf numFmtId="175" fontId="25" fillId="0" borderId="0" applyFont="0" applyFill="0" applyBorder="0" applyAlignment="0" applyProtection="0"/>
    <xf numFmtId="169" fontId="20" fillId="0" borderId="0" applyFont="0" applyFill="0" applyBorder="0" applyAlignment="0" applyProtection="0"/>
    <xf numFmtId="42" fontId="25" fillId="0" borderId="0" applyFont="0" applyFill="0" applyBorder="0" applyAlignment="0" applyProtection="0"/>
    <xf numFmtId="0" fontId="17" fillId="0" borderId="0"/>
    <xf numFmtId="248" fontId="62" fillId="0" borderId="0" applyFont="0" applyFill="0" applyBorder="0" applyAlignment="0" applyProtection="0"/>
    <xf numFmtId="174" fontId="25" fillId="0" borderId="0" applyFont="0" applyFill="0" applyBorder="0" applyAlignment="0" applyProtection="0"/>
    <xf numFmtId="174"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64" fontId="43"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175" fontId="25"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164" fontId="43" fillId="0" borderId="0" applyFont="0" applyFill="0" applyBorder="0" applyAlignment="0" applyProtection="0"/>
    <xf numFmtId="183" fontId="25" fillId="0" borderId="0" applyFont="0" applyFill="0" applyBorder="0" applyAlignment="0" applyProtection="0"/>
    <xf numFmtId="175" fontId="25" fillId="0" borderId="0" applyFont="0" applyFill="0" applyBorder="0" applyAlignment="0" applyProtection="0"/>
    <xf numFmtId="175" fontId="25" fillId="0" borderId="0" applyFont="0" applyFill="0" applyBorder="0" applyAlignment="0" applyProtection="0"/>
    <xf numFmtId="42" fontId="25" fillId="0" borderId="0" applyFont="0" applyFill="0" applyBorder="0" applyAlignment="0" applyProtection="0"/>
    <xf numFmtId="0" fontId="17" fillId="0" borderId="0"/>
    <xf numFmtId="248" fontId="62"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41" fontId="25" fillId="0" borderId="0" applyFont="0" applyFill="0" applyBorder="0" applyAlignment="0" applyProtection="0"/>
    <xf numFmtId="42"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66" fontId="25" fillId="0" borderId="0" applyFont="0" applyFill="0" applyBorder="0" applyAlignment="0" applyProtection="0"/>
    <xf numFmtId="0" fontId="17" fillId="0" borderId="0"/>
    <xf numFmtId="248" fontId="62" fillId="0" borderId="0" applyFont="0" applyFill="0" applyBorder="0" applyAlignment="0" applyProtection="0"/>
    <xf numFmtId="184" fontId="25" fillId="0" borderId="0" applyFont="0" applyFill="0" applyBorder="0" applyAlignment="0" applyProtection="0"/>
    <xf numFmtId="164" fontId="43"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84"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87" fontId="25" fillId="0" borderId="0" applyFont="0" applyFill="0" applyBorder="0" applyAlignment="0" applyProtection="0"/>
    <xf numFmtId="188" fontId="25" fillId="0" borderId="0" applyFont="0" applyFill="0" applyBorder="0" applyAlignment="0" applyProtection="0"/>
    <xf numFmtId="41" fontId="25" fillId="0" borderId="0" applyFont="0" applyFill="0" applyBorder="0" applyAlignment="0" applyProtection="0"/>
    <xf numFmtId="42" fontId="25" fillId="0" borderId="0" applyFont="0" applyFill="0" applyBorder="0" applyAlignment="0" applyProtection="0"/>
    <xf numFmtId="42" fontId="25" fillId="0" borderId="0" applyFont="0" applyFill="0" applyBorder="0" applyAlignment="0" applyProtection="0"/>
    <xf numFmtId="166" fontId="25" fillId="0" borderId="0" applyFont="0" applyFill="0" applyBorder="0" applyAlignment="0" applyProtection="0"/>
    <xf numFmtId="182" fontId="25" fillId="0" borderId="0" applyFont="0" applyFill="0" applyBorder="0" applyAlignment="0" applyProtection="0"/>
    <xf numFmtId="166" fontId="19" fillId="0" borderId="0" applyFont="0" applyFill="0" applyBorder="0" applyAlignment="0" applyProtection="0"/>
    <xf numFmtId="184" fontId="25" fillId="0" borderId="0" applyFont="0" applyFill="0" applyBorder="0" applyAlignment="0" applyProtection="0"/>
    <xf numFmtId="182" fontId="25" fillId="0" borderId="0" applyFont="0" applyFill="0" applyBorder="0" applyAlignment="0" applyProtection="0"/>
    <xf numFmtId="166" fontId="25" fillId="0" borderId="0" applyFont="0" applyFill="0" applyBorder="0" applyAlignment="0" applyProtection="0"/>
    <xf numFmtId="183" fontId="25" fillId="0" borderId="0" applyFont="0" applyFill="0" applyBorder="0" applyAlignment="0" applyProtection="0"/>
    <xf numFmtId="0" fontId="17" fillId="0" borderId="0"/>
    <xf numFmtId="248" fontId="62" fillId="0" borderId="0" applyFont="0" applyFill="0" applyBorder="0" applyAlignment="0" applyProtection="0"/>
    <xf numFmtId="184" fontId="25" fillId="0" borderId="0" applyFont="0" applyFill="0" applyBorder="0" applyAlignment="0" applyProtection="0"/>
    <xf numFmtId="169" fontId="25" fillId="0" borderId="0" applyFont="0" applyFill="0" applyBorder="0" applyAlignment="0" applyProtection="0"/>
    <xf numFmtId="184"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69"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73" fontId="25" fillId="0" borderId="0" applyFont="0" applyFill="0" applyBorder="0" applyAlignment="0" applyProtection="0"/>
    <xf numFmtId="186" fontId="25" fillId="0" borderId="0" applyFont="0" applyFill="0" applyBorder="0" applyAlignment="0" applyProtection="0"/>
    <xf numFmtId="184"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73" fontId="25" fillId="0" borderId="0" applyFont="0" applyFill="0" applyBorder="0" applyAlignment="0" applyProtection="0"/>
    <xf numFmtId="169" fontId="25" fillId="0" borderId="0" applyFont="0" applyFill="0" applyBorder="0" applyAlignment="0" applyProtection="0"/>
    <xf numFmtId="41" fontId="25" fillId="0" borderId="0" applyFont="0" applyFill="0" applyBorder="0" applyAlignment="0" applyProtection="0"/>
    <xf numFmtId="169" fontId="25" fillId="0" borderId="0" applyFont="0" applyFill="0" applyBorder="0" applyAlignment="0" applyProtection="0"/>
    <xf numFmtId="186" fontId="25" fillId="0" borderId="0" applyFont="0" applyFill="0" applyBorder="0" applyAlignment="0" applyProtection="0"/>
    <xf numFmtId="184" fontId="25" fillId="0" borderId="0" applyFont="0" applyFill="0" applyBorder="0" applyAlignment="0" applyProtection="0"/>
    <xf numFmtId="186" fontId="25" fillId="0" borderId="0" applyFont="0" applyFill="0" applyBorder="0" applyAlignment="0" applyProtection="0"/>
    <xf numFmtId="173" fontId="25" fillId="0" borderId="0" applyFont="0" applyFill="0" applyBorder="0" applyAlignment="0" applyProtection="0"/>
    <xf numFmtId="41" fontId="25" fillId="0" borderId="0" applyFont="0" applyFill="0" applyBorder="0" applyAlignment="0" applyProtection="0"/>
    <xf numFmtId="14" fontId="127" fillId="0" borderId="0"/>
    <xf numFmtId="0" fontId="128" fillId="0" borderId="0"/>
    <xf numFmtId="0" fontId="98" fillId="0" borderId="0"/>
    <xf numFmtId="40" fontId="129" fillId="0" borderId="0" applyBorder="0">
      <alignment horizontal="right"/>
    </xf>
    <xf numFmtId="0" fontId="130" fillId="0" borderId="0"/>
    <xf numFmtId="249" fontId="62" fillId="0" borderId="25">
      <alignment horizontal="right" vertical="center"/>
    </xf>
    <xf numFmtId="249" fontId="62" fillId="0" borderId="25">
      <alignment horizontal="right" vertical="center"/>
    </xf>
    <xf numFmtId="239" fontId="131" fillId="0" borderId="25">
      <alignment horizontal="right" vertical="center"/>
    </xf>
    <xf numFmtId="239" fontId="131"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1" fontId="25" fillId="0" borderId="25">
      <alignment horizontal="right" vertical="center"/>
    </xf>
    <xf numFmtId="251" fontId="2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2" fontId="43" fillId="0" borderId="25">
      <alignment horizontal="right" vertical="center"/>
    </xf>
    <xf numFmtId="252" fontId="43" fillId="0" borderId="25">
      <alignment horizontal="right" vertical="center"/>
    </xf>
    <xf numFmtId="253" fontId="99" fillId="0" borderId="25">
      <alignment horizontal="right" vertical="center"/>
    </xf>
    <xf numFmtId="253" fontId="99" fillId="0" borderId="25">
      <alignment horizontal="right" vertical="center"/>
    </xf>
    <xf numFmtId="251" fontId="25" fillId="0" borderId="25">
      <alignment horizontal="right" vertical="center"/>
    </xf>
    <xf numFmtId="251" fontId="2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3" fontId="14" fillId="0" borderId="25">
      <alignment horizontal="right" vertical="center"/>
    </xf>
    <xf numFmtId="253" fontId="14" fillId="0" borderId="25">
      <alignment horizontal="right" vertical="center"/>
    </xf>
    <xf numFmtId="253" fontId="99" fillId="0" borderId="25">
      <alignment horizontal="right" vertical="center"/>
    </xf>
    <xf numFmtId="253" fontId="99" fillId="0" borderId="25">
      <alignment horizontal="right" vertical="center"/>
    </xf>
    <xf numFmtId="253" fontId="99" fillId="0" borderId="25">
      <alignment horizontal="right" vertical="center"/>
    </xf>
    <xf numFmtId="253" fontId="99"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3" fontId="14" fillId="0" borderId="25">
      <alignment horizontal="right" vertical="center"/>
    </xf>
    <xf numFmtId="253" fontId="14" fillId="0" borderId="25">
      <alignment horizontal="right" vertical="center"/>
    </xf>
    <xf numFmtId="251" fontId="25" fillId="0" borderId="25">
      <alignment horizontal="right" vertical="center"/>
    </xf>
    <xf numFmtId="251" fontId="25" fillId="0" borderId="25">
      <alignment horizontal="right" vertical="center"/>
    </xf>
    <xf numFmtId="253" fontId="14" fillId="0" borderId="25">
      <alignment horizontal="right" vertical="center"/>
    </xf>
    <xf numFmtId="253" fontId="99" fillId="0" borderId="25">
      <alignment horizontal="right" vertical="center"/>
    </xf>
    <xf numFmtId="253" fontId="99" fillId="0" borderId="25">
      <alignment horizontal="right" vertical="center"/>
    </xf>
    <xf numFmtId="253" fontId="99" fillId="0" borderId="25">
      <alignment horizontal="right" vertical="center"/>
    </xf>
    <xf numFmtId="253" fontId="99" fillId="0" borderId="25">
      <alignment horizontal="right" vertical="center"/>
    </xf>
    <xf numFmtId="253" fontId="99"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2" fontId="43" fillId="0" borderId="25">
      <alignment horizontal="right" vertical="center"/>
    </xf>
    <xf numFmtId="251" fontId="25" fillId="0" borderId="25">
      <alignment horizontal="right" vertical="center"/>
    </xf>
    <xf numFmtId="251" fontId="25"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51" fontId="2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1" fontId="25" fillId="0" borderId="25">
      <alignment horizontal="right" vertical="center"/>
    </xf>
    <xf numFmtId="251" fontId="25" fillId="0" borderId="25">
      <alignment horizontal="right" vertical="center"/>
    </xf>
    <xf numFmtId="256" fontId="132" fillId="2" borderId="26" applyFont="0" applyFill="0" applyBorder="0"/>
    <xf numFmtId="256" fontId="132" fillId="2" borderId="26" applyFont="0" applyFill="0" applyBorder="0"/>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1" fontId="25" fillId="0" borderId="25">
      <alignment horizontal="right" vertical="center"/>
    </xf>
    <xf numFmtId="251" fontId="2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6" fontId="132" fillId="2" borderId="26" applyFont="0" applyFill="0" applyBorder="0"/>
    <xf numFmtId="256" fontId="132" fillId="2" borderId="26" applyFont="0" applyFill="0" applyBorder="0"/>
    <xf numFmtId="253" fontId="99" fillId="0" borderId="25">
      <alignment horizontal="right" vertical="center"/>
    </xf>
    <xf numFmtId="253" fontId="99"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1" fontId="25" fillId="0" borderId="25">
      <alignment horizontal="right" vertical="center"/>
    </xf>
    <xf numFmtId="251" fontId="25"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5" fontId="99" fillId="0" borderId="25">
      <alignment horizontal="right" vertical="center"/>
    </xf>
    <xf numFmtId="255" fontId="14" fillId="0" borderId="25">
      <alignment horizontal="right" vertical="center"/>
    </xf>
    <xf numFmtId="255" fontId="14" fillId="0" borderId="25">
      <alignment horizontal="right" vertical="center"/>
    </xf>
    <xf numFmtId="255" fontId="99" fillId="0" borderId="25">
      <alignment horizontal="right" vertical="center"/>
    </xf>
    <xf numFmtId="255" fontId="99"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4" fontId="20" fillId="0" borderId="25">
      <alignment horizontal="right" vertical="center"/>
    </xf>
    <xf numFmtId="253" fontId="14" fillId="0" borderId="25">
      <alignment horizontal="right" vertical="center"/>
    </xf>
    <xf numFmtId="253" fontId="14"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8" fontId="20" fillId="0" borderId="25">
      <alignment horizontal="right" vertical="center"/>
    </xf>
    <xf numFmtId="258" fontId="20" fillId="0" borderId="25">
      <alignment horizontal="right" vertical="center"/>
    </xf>
    <xf numFmtId="258" fontId="20" fillId="0" borderId="25">
      <alignment horizontal="right" vertical="center"/>
    </xf>
    <xf numFmtId="258" fontId="20" fillId="0" borderId="25">
      <alignment horizontal="right" vertical="center"/>
    </xf>
    <xf numFmtId="258" fontId="20" fillId="0" borderId="25">
      <alignment horizontal="right" vertical="center"/>
    </xf>
    <xf numFmtId="258" fontId="20"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49" fontId="62" fillId="0" borderId="25">
      <alignment horizontal="right" vertical="center"/>
    </xf>
    <xf numFmtId="249" fontId="62"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1" fontId="25" fillId="0" borderId="25">
      <alignment horizontal="right" vertical="center"/>
    </xf>
    <xf numFmtId="251" fontId="25"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0" fontId="55" fillId="0" borderId="25">
      <alignment horizontal="right" vertical="center"/>
    </xf>
    <xf numFmtId="256" fontId="132" fillId="2" borderId="26" applyFont="0" applyFill="0" applyBorder="0"/>
    <xf numFmtId="256" fontId="132" fillId="2" borderId="26" applyFont="0" applyFill="0" applyBorder="0"/>
    <xf numFmtId="242" fontId="20" fillId="0" borderId="25">
      <alignment horizontal="right" vertical="center"/>
    </xf>
    <xf numFmtId="242" fontId="20" fillId="0" borderId="25">
      <alignment horizontal="right" vertical="center"/>
    </xf>
    <xf numFmtId="242" fontId="20" fillId="0" borderId="25">
      <alignment horizontal="right" vertical="center"/>
    </xf>
    <xf numFmtId="242" fontId="20" fillId="0" borderId="25">
      <alignment horizontal="right" vertical="center"/>
    </xf>
    <xf numFmtId="242" fontId="20" fillId="0" borderId="25">
      <alignment horizontal="right" vertical="center"/>
    </xf>
    <xf numFmtId="242" fontId="20"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39" fontId="131"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7" fontId="20" fillId="0" borderId="25">
      <alignment horizontal="right" vertical="center"/>
    </xf>
    <xf numFmtId="256" fontId="132" fillId="2" borderId="26" applyFont="0" applyFill="0" applyBorder="0"/>
    <xf numFmtId="256" fontId="132" fillId="2" borderId="26" applyFont="0" applyFill="0" applyBorder="0"/>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49" fontId="62" fillId="0" borderId="25">
      <alignment horizontal="right" vertical="center"/>
    </xf>
    <xf numFmtId="259" fontId="133" fillId="0" borderId="25">
      <alignment horizontal="right" vertical="center"/>
    </xf>
    <xf numFmtId="259" fontId="133" fillId="0" borderId="25">
      <alignment horizontal="right" vertical="center"/>
    </xf>
    <xf numFmtId="249" fontId="62" fillId="0" borderId="25">
      <alignment horizontal="right" vertical="center"/>
    </xf>
    <xf numFmtId="249" fontId="62"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9" fontId="133" fillId="0" borderId="25">
      <alignment horizontal="right" vertical="center"/>
    </xf>
    <xf numFmtId="251" fontId="25" fillId="0" borderId="25">
      <alignment horizontal="right" vertical="center"/>
    </xf>
    <xf numFmtId="251" fontId="25" fillId="0" borderId="25">
      <alignment horizontal="right" vertical="center"/>
    </xf>
    <xf numFmtId="249" fontId="62" fillId="0" borderId="25">
      <alignment horizontal="right" vertical="center"/>
    </xf>
    <xf numFmtId="249" fontId="62" fillId="0" borderId="25">
      <alignment horizontal="right" vertical="center"/>
    </xf>
    <xf numFmtId="49" fontId="35" fillId="0" borderId="0" applyFill="0" applyBorder="0" applyAlignment="0"/>
    <xf numFmtId="0" fontId="14" fillId="0" borderId="0" applyFill="0" applyBorder="0" applyAlignment="0"/>
    <xf numFmtId="258" fontId="14" fillId="0" borderId="0" applyFill="0" applyBorder="0" applyAlignment="0"/>
    <xf numFmtId="166" fontId="62" fillId="0" borderId="25">
      <alignment horizontal="center"/>
    </xf>
    <xf numFmtId="166" fontId="62" fillId="0" borderId="25">
      <alignment horizontal="center"/>
    </xf>
    <xf numFmtId="0" fontId="134" fillId="0" borderId="27" applyProtection="0"/>
    <xf numFmtId="0" fontId="62" fillId="0" borderId="0" applyProtection="0"/>
    <xf numFmtId="0" fontId="14" fillId="0" borderId="0" applyProtection="0"/>
    <xf numFmtId="0" fontId="112" fillId="0" borderId="0" applyProtection="0"/>
    <xf numFmtId="260" fontId="135" fillId="0" borderId="0" applyNumberFormat="0" applyFont="0" applyFill="0" applyBorder="0" applyAlignment="0">
      <alignment horizontal="centerContinuous"/>
    </xf>
    <xf numFmtId="0" fontId="134" fillId="0" borderId="28"/>
    <xf numFmtId="0" fontId="62" fillId="0" borderId="0" applyNumberFormat="0" applyFill="0" applyBorder="0" applyAlignment="0" applyProtection="0"/>
    <xf numFmtId="0" fontId="14" fillId="0" borderId="0" applyNumberFormat="0" applyFill="0" applyBorder="0" applyAlignment="0" applyProtection="0"/>
    <xf numFmtId="0" fontId="112" fillId="0" borderId="0" applyNumberFormat="0" applyFill="0" applyBorder="0" applyAlignment="0" applyProtection="0"/>
    <xf numFmtId="0" fontId="43" fillId="0" borderId="3" applyNumberFormat="0" applyBorder="0" applyAlignment="0"/>
    <xf numFmtId="0" fontId="136" fillId="0" borderId="4" applyNumberFormat="0" applyBorder="0" applyAlignment="0">
      <alignment horizontal="center"/>
    </xf>
    <xf numFmtId="0" fontId="136" fillId="0" borderId="4" applyNumberFormat="0" applyBorder="0" applyAlignment="0">
      <alignment horizontal="center"/>
    </xf>
    <xf numFmtId="3" fontId="137" fillId="0" borderId="16" applyNumberFormat="0" applyBorder="0" applyAlignment="0"/>
    <xf numFmtId="0" fontId="138" fillId="0" borderId="3">
      <alignment horizontal="center" vertical="center" wrapText="1"/>
    </xf>
    <xf numFmtId="0" fontId="139" fillId="0" borderId="0">
      <alignment horizontal="center"/>
    </xf>
    <xf numFmtId="40" fontId="84" fillId="0" borderId="0"/>
    <xf numFmtId="3" fontId="140" fillId="0" borderId="0" applyNumberFormat="0" applyFill="0" applyBorder="0" applyAlignment="0" applyProtection="0">
      <alignment horizontal="center" wrapText="1"/>
    </xf>
    <xf numFmtId="0" fontId="141" fillId="0" borderId="5" applyBorder="0" applyAlignment="0">
      <alignment horizontal="center" vertical="center"/>
    </xf>
    <xf numFmtId="0" fontId="141" fillId="0" borderId="5" applyBorder="0" applyAlignment="0">
      <alignment horizontal="center" vertical="center"/>
    </xf>
    <xf numFmtId="0" fontId="142" fillId="0" borderId="0" applyNumberFormat="0" applyFill="0" applyBorder="0" applyAlignment="0" applyProtection="0">
      <alignment horizontal="centerContinuous"/>
    </xf>
    <xf numFmtId="0" fontId="85" fillId="0" borderId="29" applyNumberFormat="0" applyFill="0" applyBorder="0" applyAlignment="0" applyProtection="0">
      <alignment horizontal="center" vertical="center" wrapText="1"/>
    </xf>
    <xf numFmtId="3" fontId="143" fillId="0" borderId="8" applyNumberFormat="0" applyAlignment="0">
      <alignment horizontal="center" vertical="center"/>
    </xf>
    <xf numFmtId="3" fontId="144" fillId="0" borderId="3" applyNumberFormat="0" applyAlignment="0">
      <alignment horizontal="left" wrapText="1"/>
    </xf>
    <xf numFmtId="0" fontId="145" fillId="0" borderId="30" applyNumberFormat="0" applyBorder="0" applyAlignment="0">
      <alignment vertical="center"/>
    </xf>
    <xf numFmtId="0" fontId="146" fillId="0" borderId="31" applyNumberFormat="0" applyAlignment="0">
      <alignment horizontal="center"/>
    </xf>
    <xf numFmtId="0" fontId="147" fillId="0" borderId="32">
      <alignment horizontal="center"/>
    </xf>
    <xf numFmtId="169" fontId="14" fillId="0" borderId="0" applyFont="0" applyFill="0" applyBorder="0" applyAlignment="0" applyProtection="0"/>
    <xf numFmtId="261" fontId="14" fillId="0" borderId="0" applyFont="0" applyFill="0" applyBorder="0" applyAlignment="0" applyProtection="0"/>
    <xf numFmtId="211" fontId="92" fillId="0" borderId="0" applyFont="0" applyFill="0" applyBorder="0" applyAlignment="0" applyProtection="0"/>
    <xf numFmtId="172" fontId="14" fillId="0" borderId="0" applyFont="0" applyFill="0" applyBorder="0" applyAlignment="0" applyProtection="0"/>
    <xf numFmtId="262" fontId="14" fillId="0" borderId="0" applyFont="0" applyFill="0" applyBorder="0" applyAlignment="0" applyProtection="0"/>
    <xf numFmtId="0" fontId="33" fillId="0" borderId="33">
      <alignment horizontal="center"/>
    </xf>
    <xf numFmtId="0" fontId="33" fillId="0" borderId="33">
      <alignment horizontal="center"/>
    </xf>
    <xf numFmtId="258" fontId="62" fillId="0" borderId="0"/>
    <xf numFmtId="263" fontId="62" fillId="0" borderId="2"/>
    <xf numFmtId="263" fontId="62" fillId="0" borderId="2"/>
    <xf numFmtId="0" fontId="148" fillId="0" borderId="0"/>
    <xf numFmtId="0" fontId="148" fillId="0" borderId="0" applyProtection="0"/>
    <xf numFmtId="3" fontId="62" fillId="0" borderId="0" applyNumberFormat="0" applyBorder="0" applyAlignment="0" applyProtection="0">
      <alignment horizontal="centerContinuous"/>
      <protection locked="0"/>
    </xf>
    <xf numFmtId="3" fontId="149" fillId="0" borderId="0">
      <protection locked="0"/>
    </xf>
    <xf numFmtId="0" fontId="148" fillId="0" borderId="0"/>
    <xf numFmtId="0" fontId="148" fillId="0" borderId="0" applyProtection="0"/>
    <xf numFmtId="5" fontId="150" fillId="22" borderId="5">
      <alignment vertical="top"/>
    </xf>
    <xf numFmtId="5" fontId="150" fillId="22" borderId="5">
      <alignment vertical="top"/>
    </xf>
    <xf numFmtId="0" fontId="151" fillId="23" borderId="2">
      <alignment horizontal="left" vertical="center"/>
    </xf>
    <xf numFmtId="0" fontId="151" fillId="23" borderId="2">
      <alignment horizontal="left" vertical="center"/>
    </xf>
    <xf numFmtId="6" fontId="152" fillId="24" borderId="5"/>
    <xf numFmtId="6" fontId="152" fillId="24" borderId="5"/>
    <xf numFmtId="5" fontId="90" fillId="0" borderId="5">
      <alignment horizontal="left" vertical="top"/>
    </xf>
    <xf numFmtId="5" fontId="90" fillId="0" borderId="5">
      <alignment horizontal="left" vertical="top"/>
    </xf>
    <xf numFmtId="0" fontId="153" fillId="25" borderId="0">
      <alignment horizontal="left" vertical="center"/>
    </xf>
    <xf numFmtId="5" fontId="17" fillId="0" borderId="8">
      <alignment horizontal="left" vertical="top"/>
    </xf>
    <xf numFmtId="0" fontId="154" fillId="0" borderId="8">
      <alignment horizontal="left" vertical="center"/>
    </xf>
    <xf numFmtId="0" fontId="14" fillId="0" borderId="0" applyFont="0" applyFill="0" applyBorder="0" applyAlignment="0" applyProtection="0"/>
    <xf numFmtId="0" fontId="14" fillId="0" borderId="0" applyFont="0" applyFill="0" applyBorder="0" applyAlignment="0" applyProtection="0"/>
    <xf numFmtId="42" fontId="21" fillId="0" borderId="0" applyFont="0" applyFill="0" applyBorder="0" applyAlignment="0" applyProtection="0"/>
    <xf numFmtId="264" fontId="14" fillId="0" borderId="0" applyFont="0" applyFill="0" applyBorder="0" applyAlignment="0" applyProtection="0"/>
    <xf numFmtId="42" fontId="79" fillId="0" borderId="0" applyFont="0" applyFill="0" applyBorder="0" applyAlignment="0" applyProtection="0"/>
    <xf numFmtId="44" fontId="79" fillId="0" borderId="0" applyFont="0" applyFill="0" applyBorder="0" applyAlignment="0" applyProtection="0"/>
    <xf numFmtId="0" fontId="155" fillId="0" borderId="0" applyNumberFormat="0" applyFont="0" applyFill="0" applyBorder="0" applyProtection="0">
      <alignment horizontal="center" vertical="center" wrapText="1"/>
    </xf>
    <xf numFmtId="0" fontId="14" fillId="0" borderId="0" applyFont="0" applyFill="0" applyBorder="0" applyAlignment="0" applyProtection="0"/>
    <xf numFmtId="0" fontId="14" fillId="0" borderId="0" applyFont="0" applyFill="0" applyBorder="0" applyAlignment="0" applyProtection="0"/>
    <xf numFmtId="0" fontId="156" fillId="0" borderId="0" applyNumberFormat="0" applyFill="0" applyBorder="0" applyAlignment="0" applyProtection="0"/>
    <xf numFmtId="0" fontId="55" fillId="0" borderId="34" applyFont="0" applyBorder="0" applyAlignment="0">
      <alignment horizontal="center"/>
    </xf>
    <xf numFmtId="0" fontId="55" fillId="0" borderId="34" applyFont="0" applyBorder="0" applyAlignment="0">
      <alignment horizontal="center"/>
    </xf>
    <xf numFmtId="169" fontId="20" fillId="0" borderId="0" applyFont="0" applyFill="0" applyBorder="0" applyAlignment="0" applyProtection="0"/>
    <xf numFmtId="42" fontId="157" fillId="0" borderId="0" applyFont="0" applyFill="0" applyBorder="0" applyAlignment="0" applyProtection="0"/>
    <xf numFmtId="44" fontId="157" fillId="0" borderId="0" applyFont="0" applyFill="0" applyBorder="0" applyAlignment="0" applyProtection="0"/>
    <xf numFmtId="0" fontId="157" fillId="0" borderId="0"/>
    <xf numFmtId="0" fontId="158" fillId="0" borderId="0" applyFont="0" applyFill="0" applyBorder="0" applyAlignment="0" applyProtection="0"/>
    <xf numFmtId="0" fontId="158" fillId="0" borderId="0" applyFont="0" applyFill="0" applyBorder="0" applyAlignment="0" applyProtection="0"/>
    <xf numFmtId="0" fontId="3" fillId="0" borderId="0">
      <alignment vertical="center"/>
    </xf>
    <xf numFmtId="40" fontId="159" fillId="0" borderId="0" applyFont="0" applyFill="0" applyBorder="0" applyAlignment="0" applyProtection="0"/>
    <xf numFmtId="38" fontId="159" fillId="0" borderId="0" applyFont="0" applyFill="0" applyBorder="0" applyAlignment="0" applyProtection="0"/>
    <xf numFmtId="0" fontId="159" fillId="0" borderId="0" applyFont="0" applyFill="0" applyBorder="0" applyAlignment="0" applyProtection="0"/>
    <xf numFmtId="0" fontId="159" fillId="0" borderId="0" applyFont="0" applyFill="0" applyBorder="0" applyAlignment="0" applyProtection="0"/>
    <xf numFmtId="9" fontId="160" fillId="0" borderId="0" applyBorder="0" applyAlignment="0" applyProtection="0"/>
    <xf numFmtId="0" fontId="161" fillId="0" borderId="0"/>
    <xf numFmtId="0" fontId="162" fillId="0" borderId="13"/>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03" fillId="0" borderId="0" applyFont="0" applyFill="0" applyBorder="0" applyAlignment="0" applyProtection="0"/>
    <xf numFmtId="0" fontId="103" fillId="0" borderId="0" applyFont="0" applyFill="0" applyBorder="0" applyAlignment="0" applyProtection="0"/>
    <xf numFmtId="172" fontId="14" fillId="0" borderId="0" applyFont="0" applyFill="0" applyBorder="0" applyAlignment="0" applyProtection="0"/>
    <xf numFmtId="204" fontId="14" fillId="0" borderId="0" applyFont="0" applyFill="0" applyBorder="0" applyAlignment="0" applyProtection="0"/>
    <xf numFmtId="0" fontId="103" fillId="0" borderId="0"/>
    <xf numFmtId="0" fontId="163" fillId="0" borderId="0"/>
    <xf numFmtId="0" fontId="77" fillId="0" borderId="0"/>
    <xf numFmtId="169" fontId="24" fillId="0" borderId="0" applyFont="0" applyFill="0" applyBorder="0" applyAlignment="0" applyProtection="0"/>
    <xf numFmtId="170" fontId="24" fillId="0" borderId="0" applyFont="0" applyFill="0" applyBorder="0" applyAlignment="0" applyProtection="0"/>
    <xf numFmtId="43" fontId="14" fillId="0" borderId="0" applyFont="0" applyFill="0" applyBorder="0" applyAlignment="0" applyProtection="0"/>
    <xf numFmtId="41" fontId="14" fillId="0" borderId="0" applyFont="0" applyFill="0" applyBorder="0" applyAlignment="0" applyProtection="0"/>
    <xf numFmtId="0" fontId="14" fillId="0" borderId="0"/>
    <xf numFmtId="172" fontId="24" fillId="0" borderId="0" applyFont="0" applyFill="0" applyBorder="0" applyAlignment="0" applyProtection="0"/>
    <xf numFmtId="6" fontId="30" fillId="0" borderId="0" applyFont="0" applyFill="0" applyBorder="0" applyAlignment="0" applyProtection="0"/>
    <xf numFmtId="204" fontId="24" fillId="0" borderId="0" applyFont="0" applyFill="0" applyBorder="0" applyAlignment="0" applyProtection="0"/>
    <xf numFmtId="44" fontId="14" fillId="0" borderId="0" applyFont="0" applyFill="0" applyBorder="0" applyAlignment="0" applyProtection="0"/>
    <xf numFmtId="42" fontId="14" fillId="0" borderId="0" applyFont="0" applyFill="0" applyBorder="0" applyAlignment="0" applyProtection="0"/>
    <xf numFmtId="9" fontId="1" fillId="0" borderId="0" applyFont="0" applyFill="0" applyBorder="0" applyAlignment="0" applyProtection="0"/>
    <xf numFmtId="0" fontId="15" fillId="0" borderId="0"/>
  </cellStyleXfs>
  <cellXfs count="329">
    <xf numFmtId="0" fontId="0" fillId="0" borderId="0" xfId="0"/>
    <xf numFmtId="0" fontId="2" fillId="0" borderId="0" xfId="0" applyFont="1" applyFill="1" applyAlignment="1">
      <alignment horizontal="left" vertical="center"/>
    </xf>
    <xf numFmtId="0" fontId="3" fillId="0" borderId="0" xfId="0" applyFont="1" applyFill="1" applyAlignment="1">
      <alignment horizontal="left" vertical="center" wrapText="1"/>
    </xf>
    <xf numFmtId="3" fontId="3" fillId="0" borderId="0" xfId="0" applyNumberFormat="1" applyFont="1" applyFill="1" applyAlignment="1">
      <alignment horizontal="left" vertical="center"/>
    </xf>
    <xf numFmtId="0" fontId="3" fillId="0" borderId="0" xfId="0" applyFont="1" applyFill="1" applyAlignment="1">
      <alignment horizontal="left" vertical="center"/>
    </xf>
    <xf numFmtId="0" fontId="3" fillId="0" borderId="0" xfId="0" applyFont="1" applyFill="1"/>
    <xf numFmtId="0" fontId="4" fillId="0" borderId="0" xfId="0" applyFont="1" applyFill="1"/>
    <xf numFmtId="0" fontId="3" fillId="0" borderId="0" xfId="0" applyFont="1" applyFill="1" applyAlignment="1">
      <alignment horizontal="center"/>
    </xf>
    <xf numFmtId="0" fontId="3" fillId="0" borderId="0" xfId="0" applyFont="1" applyFill="1" applyAlignment="1">
      <alignment wrapText="1"/>
    </xf>
    <xf numFmtId="3" fontId="3" fillId="0" borderId="0" xfId="0" applyNumberFormat="1" applyFont="1" applyFill="1"/>
    <xf numFmtId="3" fontId="5" fillId="0" borderId="1" xfId="0" applyNumberFormat="1" applyFont="1" applyFill="1" applyBorder="1" applyAlignment="1">
      <alignment horizontal="right" vertical="center"/>
    </xf>
    <xf numFmtId="0" fontId="8" fillId="0" borderId="0" xfId="0" applyFont="1" applyFill="1" applyAlignment="1">
      <alignment horizontal="center" vertical="center" wrapText="1"/>
    </xf>
    <xf numFmtId="0" fontId="6" fillId="0" borderId="0" xfId="0" applyFont="1" applyFill="1" applyAlignment="1">
      <alignment horizontal="center"/>
    </xf>
    <xf numFmtId="0" fontId="6" fillId="0" borderId="0" xfId="0" applyFont="1" applyFill="1" applyAlignment="1">
      <alignment horizontal="center" wrapText="1"/>
    </xf>
    <xf numFmtId="3" fontId="6" fillId="0" borderId="0" xfId="0" applyNumberFormat="1" applyFont="1" applyFill="1"/>
    <xf numFmtId="0" fontId="6" fillId="0" borderId="0" xfId="0" applyFont="1" applyFill="1" applyAlignment="1">
      <alignment horizontal="left" wrapText="1"/>
    </xf>
    <xf numFmtId="0" fontId="6" fillId="0" borderId="0" xfId="0" applyFont="1" applyFill="1"/>
    <xf numFmtId="0" fontId="12" fillId="0" borderId="0" xfId="0" applyFont="1" applyFill="1" applyAlignment="1">
      <alignment horizontal="center"/>
    </xf>
    <xf numFmtId="3" fontId="12" fillId="0" borderId="0" xfId="0" applyNumberFormat="1" applyFont="1" applyFill="1"/>
    <xf numFmtId="0" fontId="12" fillId="0" borderId="0" xfId="0" applyFont="1" applyFill="1"/>
    <xf numFmtId="0" fontId="12" fillId="0" borderId="0" xfId="0" applyFont="1" applyFill="1" applyAlignment="1">
      <alignment horizontal="center" wrapText="1"/>
    </xf>
    <xf numFmtId="0" fontId="13" fillId="0" borderId="0" xfId="0" applyFont="1" applyFill="1" applyAlignment="1">
      <alignment horizontal="left" wrapText="1"/>
    </xf>
    <xf numFmtId="3" fontId="11" fillId="0" borderId="0" xfId="0" applyNumberFormat="1" applyFont="1" applyFill="1" applyAlignment="1">
      <alignment horizontal="center"/>
    </xf>
    <xf numFmtId="3" fontId="13" fillId="0" borderId="0" xfId="0" applyNumberFormat="1" applyFont="1" applyFill="1" applyAlignment="1">
      <alignment horizontal="center"/>
    </xf>
    <xf numFmtId="0" fontId="7" fillId="0" borderId="0" xfId="0" applyFont="1" applyFill="1" applyAlignment="1">
      <alignment horizontal="center" vertical="center" wrapText="1"/>
    </xf>
    <xf numFmtId="0" fontId="13" fillId="0" borderId="0" xfId="0" applyFont="1" applyFill="1" applyAlignment="1">
      <alignment horizontal="center" vertical="center" wrapText="1"/>
    </xf>
    <xf numFmtId="0" fontId="4" fillId="0" borderId="0" xfId="0" applyFont="1" applyFill="1" applyAlignment="1">
      <alignment horizontal="center" vertical="center" wrapText="1"/>
    </xf>
    <xf numFmtId="0" fontId="13" fillId="0" borderId="0" xfId="0" applyFont="1" applyFill="1" applyAlignment="1">
      <alignment horizont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vertical="center" wrapText="1"/>
    </xf>
    <xf numFmtId="3" fontId="10" fillId="0" borderId="2" xfId="0" applyNumberFormat="1" applyFont="1" applyFill="1" applyBorder="1" applyAlignment="1">
      <alignment horizontal="right" vertical="center" wrapText="1"/>
    </xf>
    <xf numFmtId="3" fontId="12" fillId="0" borderId="2" xfId="0" applyNumberFormat="1" applyFont="1" applyFill="1" applyBorder="1" applyAlignment="1">
      <alignment vertical="center" wrapText="1"/>
    </xf>
    <xf numFmtId="3" fontId="12" fillId="0" borderId="2" xfId="0" applyNumberFormat="1" applyFont="1" applyFill="1" applyBorder="1" applyAlignment="1">
      <alignment horizontal="right" vertical="center"/>
    </xf>
    <xf numFmtId="3" fontId="10" fillId="0" borderId="2" xfId="0" applyNumberFormat="1" applyFont="1" applyFill="1" applyBorder="1" applyAlignment="1">
      <alignment vertical="center" wrapText="1"/>
    </xf>
    <xf numFmtId="1" fontId="12" fillId="0" borderId="2" xfId="16" applyNumberFormat="1" applyFont="1" applyFill="1" applyBorder="1" applyAlignment="1">
      <alignment vertical="center" wrapText="1"/>
    </xf>
    <xf numFmtId="1" fontId="12" fillId="0" borderId="2" xfId="16" quotePrefix="1" applyNumberFormat="1" applyFont="1" applyFill="1" applyBorder="1" applyAlignment="1">
      <alignment vertical="center" wrapText="1"/>
    </xf>
    <xf numFmtId="3" fontId="13"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3" fontId="7" fillId="0" borderId="2" xfId="0" applyNumberFormat="1" applyFont="1" applyFill="1" applyBorder="1" applyAlignment="1">
      <alignment vertical="center" wrapText="1"/>
    </xf>
    <xf numFmtId="3" fontId="9" fillId="0" borderId="2" xfId="0" applyNumberFormat="1" applyFont="1" applyFill="1" applyBorder="1" applyAlignment="1">
      <alignment vertical="center" wrapText="1"/>
    </xf>
    <xf numFmtId="0" fontId="9" fillId="0" borderId="0" xfId="0" applyFont="1" applyFill="1" applyAlignment="1">
      <alignment horizontal="center" vertical="center" wrapText="1"/>
    </xf>
    <xf numFmtId="0" fontId="9"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3" fontId="9" fillId="0" borderId="2" xfId="0" applyNumberFormat="1" applyFont="1" applyFill="1" applyBorder="1" applyAlignment="1">
      <alignment vertical="center"/>
    </xf>
    <xf numFmtId="0" fontId="9" fillId="0" borderId="0" xfId="0" applyFont="1" applyFill="1" applyAlignment="1">
      <alignment vertical="center"/>
    </xf>
    <xf numFmtId="164" fontId="0" fillId="0" borderId="0" xfId="15" applyNumberFormat="1" applyFont="1"/>
    <xf numFmtId="0" fontId="164" fillId="0" borderId="2" xfId="0" applyFont="1" applyFill="1" applyBorder="1" applyAlignment="1">
      <alignment horizontal="center" vertical="center" wrapText="1"/>
    </xf>
    <xf numFmtId="1" fontId="164" fillId="0" borderId="2" xfId="16" applyNumberFormat="1" applyFont="1" applyFill="1" applyBorder="1" applyAlignment="1">
      <alignment vertical="center" wrapText="1"/>
    </xf>
    <xf numFmtId="3" fontId="164" fillId="0" borderId="2" xfId="0" applyNumberFormat="1" applyFont="1" applyFill="1" applyBorder="1" applyAlignment="1">
      <alignment horizontal="right" vertical="center" wrapText="1"/>
    </xf>
    <xf numFmtId="0" fontId="165" fillId="0" borderId="0" xfId="0" applyFont="1" applyFill="1" applyAlignment="1">
      <alignment horizontal="center" vertical="center" wrapText="1"/>
    </xf>
    <xf numFmtId="0" fontId="166" fillId="0" borderId="0" xfId="0" applyFont="1" applyAlignment="1">
      <alignment vertical="center" wrapText="1"/>
    </xf>
    <xf numFmtId="0" fontId="166" fillId="28" borderId="0" xfId="0" applyFont="1" applyFill="1" applyAlignment="1">
      <alignment vertical="center" wrapText="1"/>
    </xf>
    <xf numFmtId="3" fontId="6" fillId="0" borderId="2" xfId="0" applyNumberFormat="1" applyFont="1" applyFill="1" applyBorder="1" applyAlignment="1">
      <alignment vertical="center" wrapText="1"/>
    </xf>
    <xf numFmtId="3" fontId="6" fillId="0" borderId="2" xfId="0" applyNumberFormat="1" applyFont="1" applyFill="1" applyBorder="1" applyAlignment="1">
      <alignment horizontal="right" vertical="center" wrapText="1"/>
    </xf>
    <xf numFmtId="0" fontId="6" fillId="0" borderId="2" xfId="0" applyFont="1" applyFill="1" applyBorder="1" applyAlignment="1">
      <alignment vertical="center" wrapText="1"/>
    </xf>
    <xf numFmtId="0" fontId="6" fillId="0" borderId="2" xfId="0" applyFont="1" applyFill="1" applyBorder="1" applyAlignment="1">
      <alignment horizontal="right" vertical="center" wrapText="1"/>
    </xf>
    <xf numFmtId="0" fontId="166" fillId="0" borderId="0" xfId="0" applyFont="1" applyAlignment="1">
      <alignment horizontal="left" vertical="center" wrapText="1"/>
    </xf>
    <xf numFmtId="0" fontId="166" fillId="0" borderId="0" xfId="0" applyFont="1" applyAlignment="1">
      <alignment horizontal="center" vertical="center" wrapText="1"/>
    </xf>
    <xf numFmtId="0" fontId="167" fillId="0" borderId="0" xfId="0" applyFont="1" applyAlignment="1">
      <alignment vertical="center" wrapText="1"/>
    </xf>
    <xf numFmtId="3" fontId="6" fillId="0" borderId="2" xfId="0" applyNumberFormat="1" applyFont="1" applyFill="1" applyBorder="1" applyAlignment="1">
      <alignment horizontal="right" vertical="center"/>
    </xf>
    <xf numFmtId="0" fontId="167" fillId="27" borderId="0" xfId="0" applyFont="1" applyFill="1" applyAlignment="1">
      <alignment vertical="center" wrapText="1"/>
    </xf>
    <xf numFmtId="0" fontId="166" fillId="28" borderId="0" xfId="0" applyFont="1" applyFill="1" applyAlignment="1">
      <alignment horizontal="center" vertical="center" wrapText="1"/>
    </xf>
    <xf numFmtId="3" fontId="166" fillId="0" borderId="0" xfId="0" applyNumberFormat="1" applyFont="1" applyAlignment="1">
      <alignment vertical="center" wrapText="1"/>
    </xf>
    <xf numFmtId="0" fontId="166" fillId="0" borderId="0" xfId="0" applyFont="1" applyFill="1" applyAlignment="1">
      <alignment vertical="center" wrapText="1"/>
    </xf>
    <xf numFmtId="0" fontId="166" fillId="0" borderId="0" xfId="0" applyFont="1" applyFill="1" applyAlignment="1">
      <alignment horizontal="left" vertical="center" wrapText="1"/>
    </xf>
    <xf numFmtId="0" fontId="7" fillId="0" borderId="2" xfId="0" applyFont="1" applyFill="1" applyBorder="1" applyAlignment="1">
      <alignment horizontal="right" vertical="center" wrapText="1"/>
    </xf>
    <xf numFmtId="3" fontId="7" fillId="0" borderId="2" xfId="0" applyNumberFormat="1" applyFont="1" applyFill="1" applyBorder="1" applyAlignment="1">
      <alignment horizontal="right" vertical="center" wrapText="1"/>
    </xf>
    <xf numFmtId="3" fontId="6" fillId="0" borderId="5" xfId="0" applyNumberFormat="1" applyFont="1" applyFill="1" applyBorder="1" applyAlignment="1">
      <alignment horizontal="center" vertical="center" wrapText="1"/>
    </xf>
    <xf numFmtId="0" fontId="168" fillId="0" borderId="0" xfId="0" applyFont="1" applyAlignment="1">
      <alignment vertical="center" wrapText="1"/>
    </xf>
    <xf numFmtId="208" fontId="0" fillId="0" borderId="0" xfId="15" applyNumberFormat="1" applyFont="1"/>
    <xf numFmtId="265" fontId="0" fillId="0" borderId="0" xfId="15" applyNumberFormat="1" applyFont="1"/>
    <xf numFmtId="0" fontId="169" fillId="0" borderId="2" xfId="0" applyFont="1" applyBorder="1" applyAlignment="1">
      <alignment horizontal="center" wrapText="1"/>
    </xf>
    <xf numFmtId="0" fontId="171" fillId="0" borderId="2" xfId="0" applyFont="1" applyBorder="1" applyAlignment="1">
      <alignment horizontal="center" wrapText="1"/>
    </xf>
    <xf numFmtId="0" fontId="170" fillId="0" borderId="2" xfId="0" applyFont="1" applyBorder="1" applyAlignment="1">
      <alignment horizontal="center" wrapText="1"/>
    </xf>
    <xf numFmtId="0" fontId="170" fillId="0" borderId="2" xfId="0" applyFont="1" applyBorder="1" applyAlignment="1">
      <alignment wrapText="1"/>
    </xf>
    <xf numFmtId="0" fontId="170" fillId="0" borderId="2" xfId="0" applyFont="1" applyBorder="1" applyAlignment="1">
      <alignment horizontal="right" wrapText="1"/>
    </xf>
    <xf numFmtId="43" fontId="170" fillId="0" borderId="2" xfId="15" applyFont="1" applyBorder="1" applyAlignment="1">
      <alignment horizontal="center" wrapText="1"/>
    </xf>
    <xf numFmtId="43" fontId="169" fillId="0" borderId="2" xfId="15" applyFont="1" applyBorder="1" applyAlignment="1">
      <alignment horizontal="center" wrapText="1"/>
    </xf>
    <xf numFmtId="43" fontId="170" fillId="0" borderId="2" xfId="0" applyNumberFormat="1" applyFont="1" applyBorder="1" applyAlignment="1">
      <alignment horizontal="center" wrapText="1"/>
    </xf>
    <xf numFmtId="201" fontId="170" fillId="0" borderId="2" xfId="2386" applyNumberFormat="1" applyFont="1" applyBorder="1" applyAlignment="1">
      <alignment horizontal="center" wrapText="1"/>
    </xf>
    <xf numFmtId="0" fontId="171" fillId="0" borderId="2" xfId="0" applyFont="1" applyBorder="1" applyAlignment="1">
      <alignment wrapText="1"/>
    </xf>
    <xf numFmtId="43" fontId="171" fillId="0" borderId="2" xfId="15" applyFont="1" applyBorder="1" applyAlignment="1">
      <alignment horizontal="center" wrapText="1"/>
    </xf>
    <xf numFmtId="201" fontId="171" fillId="0" borderId="2" xfId="2386" applyNumberFormat="1" applyFont="1" applyBorder="1" applyAlignment="1">
      <alignment horizontal="right" wrapText="1"/>
    </xf>
    <xf numFmtId="201" fontId="170" fillId="0" borderId="2" xfId="2386" applyNumberFormat="1" applyFont="1" applyBorder="1" applyAlignment="1">
      <alignment horizontal="right" wrapText="1"/>
    </xf>
    <xf numFmtId="201" fontId="169" fillId="0" borderId="2" xfId="0" applyNumberFormat="1" applyFont="1" applyBorder="1" applyAlignment="1">
      <alignment horizontal="center" wrapText="1"/>
    </xf>
    <xf numFmtId="0" fontId="170" fillId="0" borderId="0" xfId="0" applyFont="1"/>
    <xf numFmtId="0" fontId="8" fillId="0" borderId="2" xfId="2387" applyFont="1" applyFill="1" applyBorder="1" applyAlignment="1">
      <alignment horizontal="center" vertical="center" wrapText="1"/>
    </xf>
    <xf numFmtId="0" fontId="169" fillId="26" borderId="2" xfId="0" applyFont="1" applyFill="1" applyBorder="1" applyAlignment="1">
      <alignment horizontal="center" vertical="center" wrapText="1"/>
    </xf>
    <xf numFmtId="0" fontId="170" fillId="0" borderId="2" xfId="0" applyFont="1" applyBorder="1" applyAlignment="1">
      <alignment horizontal="center" vertical="center" wrapText="1"/>
    </xf>
    <xf numFmtId="0" fontId="170" fillId="26" borderId="2" xfId="0" applyFont="1" applyFill="1" applyBorder="1" applyAlignment="1">
      <alignment vertical="center" wrapText="1"/>
    </xf>
    <xf numFmtId="0" fontId="170" fillId="26" borderId="2" xfId="0" applyFont="1" applyFill="1" applyBorder="1" applyAlignment="1">
      <alignment horizontal="center" vertical="center" wrapText="1"/>
    </xf>
    <xf numFmtId="0" fontId="171" fillId="26" borderId="2" xfId="0" applyFont="1" applyFill="1" applyBorder="1" applyAlignment="1">
      <alignment vertical="center" wrapText="1"/>
    </xf>
    <xf numFmtId="2" fontId="170" fillId="0" borderId="2" xfId="0" applyNumberFormat="1" applyFont="1" applyBorder="1" applyAlignment="1">
      <alignment horizontal="center" vertical="center" wrapText="1"/>
    </xf>
    <xf numFmtId="2" fontId="170" fillId="26" borderId="2" xfId="0" applyNumberFormat="1" applyFont="1" applyFill="1" applyBorder="1" applyAlignment="1">
      <alignment horizontal="center" vertical="center" wrapText="1"/>
    </xf>
    <xf numFmtId="266" fontId="170" fillId="0" borderId="2" xfId="0" applyNumberFormat="1" applyFont="1" applyBorder="1" applyAlignment="1">
      <alignment horizontal="center" vertical="center" wrapText="1"/>
    </xf>
    <xf numFmtId="266" fontId="170" fillId="0" borderId="0" xfId="0" applyNumberFormat="1" applyFont="1"/>
    <xf numFmtId="0" fontId="169" fillId="26" borderId="2" xfId="0" applyFont="1" applyFill="1" applyBorder="1" applyAlignment="1">
      <alignment vertical="center" wrapText="1"/>
    </xf>
    <xf numFmtId="0" fontId="169" fillId="0" borderId="0" xfId="0" applyFont="1"/>
    <xf numFmtId="0" fontId="171" fillId="26" borderId="2" xfId="0" applyFont="1" applyFill="1" applyBorder="1" applyAlignment="1">
      <alignment horizontal="center" vertical="center" wrapText="1"/>
    </xf>
    <xf numFmtId="9" fontId="170" fillId="26" borderId="2" xfId="0" applyNumberFormat="1" applyFont="1" applyFill="1" applyBorder="1" applyAlignment="1">
      <alignment horizontal="center" vertical="center" wrapText="1"/>
    </xf>
    <xf numFmtId="9" fontId="170" fillId="0" borderId="2" xfId="0" applyNumberFormat="1" applyFont="1" applyBorder="1" applyAlignment="1">
      <alignment horizontal="center" vertical="center" wrapText="1"/>
    </xf>
    <xf numFmtId="0" fontId="174" fillId="26" borderId="2" xfId="0" applyFont="1" applyFill="1" applyBorder="1" applyAlignment="1">
      <alignment vertical="center" wrapText="1"/>
    </xf>
    <xf numFmtId="0" fontId="176" fillId="0" borderId="2" xfId="2387" applyFont="1" applyFill="1" applyBorder="1" applyAlignment="1">
      <alignment horizontal="center" vertical="center" wrapText="1"/>
    </xf>
    <xf numFmtId="0" fontId="2" fillId="0" borderId="2" xfId="0" applyFont="1" applyFill="1" applyBorder="1" applyAlignment="1">
      <alignment horizontal="left" vertical="center" wrapText="1"/>
    </xf>
    <xf numFmtId="0" fontId="170" fillId="0" borderId="2" xfId="0" applyFont="1" applyBorder="1" applyAlignment="1">
      <alignment horizontal="center" vertical="center"/>
    </xf>
    <xf numFmtId="0" fontId="2" fillId="30" borderId="2" xfId="0" applyFont="1" applyFill="1" applyBorder="1" applyAlignment="1">
      <alignment horizontal="left" vertical="center" wrapText="1"/>
    </xf>
    <xf numFmtId="0" fontId="2" fillId="30" borderId="2" xfId="0" applyFont="1" applyFill="1" applyBorder="1" applyAlignment="1">
      <alignment horizontal="center" vertical="center" wrapText="1"/>
    </xf>
    <xf numFmtId="0" fontId="170" fillId="0" borderId="2" xfId="0" quotePrefix="1" applyFont="1" applyBorder="1" applyAlignment="1">
      <alignment horizontal="center" vertical="center"/>
    </xf>
    <xf numFmtId="0" fontId="177" fillId="30" borderId="2" xfId="0" applyFont="1" applyFill="1" applyBorder="1" applyAlignment="1">
      <alignment horizontal="justify" vertical="center" wrapText="1"/>
    </xf>
    <xf numFmtId="0" fontId="177" fillId="30" borderId="2" xfId="0" applyFont="1" applyFill="1" applyBorder="1" applyAlignment="1">
      <alignment horizontal="center" vertical="center" wrapText="1"/>
    </xf>
    <xf numFmtId="0" fontId="176" fillId="30" borderId="2" xfId="0" applyFont="1" applyFill="1" applyBorder="1" applyAlignment="1">
      <alignment horizontal="justify" vertical="center" wrapText="1"/>
    </xf>
    <xf numFmtId="0" fontId="176" fillId="30" borderId="2" xfId="0" applyFont="1" applyFill="1" applyBorder="1" applyAlignment="1">
      <alignment horizontal="center" vertical="center" wrapText="1"/>
    </xf>
    <xf numFmtId="0" fontId="177" fillId="30" borderId="2" xfId="0" applyFont="1" applyFill="1" applyBorder="1" applyAlignment="1">
      <alignment horizontal="left" wrapText="1"/>
    </xf>
    <xf numFmtId="0" fontId="169" fillId="0" borderId="2" xfId="0" applyFont="1" applyBorder="1" applyAlignment="1">
      <alignment horizontal="center" vertical="center"/>
    </xf>
    <xf numFmtId="0" fontId="176" fillId="30" borderId="2" xfId="0" applyFont="1" applyFill="1" applyBorder="1" applyAlignment="1">
      <alignment horizontal="left" wrapText="1"/>
    </xf>
    <xf numFmtId="0" fontId="178" fillId="30" borderId="2" xfId="0" applyFont="1" applyFill="1" applyBorder="1" applyAlignment="1">
      <alignment horizontal="justify" vertical="center" wrapText="1"/>
    </xf>
    <xf numFmtId="0" fontId="178" fillId="30" borderId="2" xfId="0" applyFont="1" applyFill="1" applyBorder="1" applyAlignment="1">
      <alignment horizontal="center" vertical="center"/>
    </xf>
    <xf numFmtId="0" fontId="176" fillId="30" borderId="2" xfId="0" applyFont="1" applyFill="1" applyBorder="1" applyAlignment="1">
      <alignment horizontal="center" vertical="center"/>
    </xf>
    <xf numFmtId="9" fontId="177" fillId="30" borderId="2" xfId="0" applyNumberFormat="1" applyFont="1" applyFill="1" applyBorder="1" applyAlignment="1">
      <alignment horizontal="center" vertical="center"/>
    </xf>
    <xf numFmtId="0" fontId="177" fillId="30" borderId="2" xfId="0" applyFont="1" applyFill="1" applyBorder="1" applyAlignment="1">
      <alignment horizontal="center" vertical="center"/>
    </xf>
    <xf numFmtId="9" fontId="176" fillId="30" borderId="2" xfId="0" applyNumberFormat="1" applyFont="1" applyFill="1" applyBorder="1" applyAlignment="1">
      <alignment horizontal="center" vertical="center"/>
    </xf>
    <xf numFmtId="0" fontId="0" fillId="0" borderId="2" xfId="0" quotePrefix="1" applyBorder="1" applyAlignment="1">
      <alignment horizontal="center" vertical="center"/>
    </xf>
    <xf numFmtId="0" fontId="177" fillId="30" borderId="2" xfId="0" applyFont="1" applyFill="1" applyBorder="1" applyAlignment="1">
      <alignment horizontal="left" vertical="center" wrapText="1"/>
    </xf>
    <xf numFmtId="9" fontId="177" fillId="30" borderId="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169" fillId="0" borderId="2" xfId="0" applyFont="1" applyBorder="1" applyAlignment="1">
      <alignment horizontal="center" wrapText="1"/>
    </xf>
    <xf numFmtId="3" fontId="6" fillId="0" borderId="5" xfId="0" applyNumberFormat="1" applyFont="1" applyFill="1" applyBorder="1" applyAlignment="1">
      <alignment horizontal="right" vertical="center" wrapText="1"/>
    </xf>
    <xf numFmtId="0" fontId="6" fillId="0" borderId="5" xfId="0" applyFont="1" applyFill="1" applyBorder="1" applyAlignment="1">
      <alignment horizontal="right" vertical="center" wrapText="1"/>
    </xf>
    <xf numFmtId="0" fontId="179" fillId="0" borderId="2" xfId="0" applyFont="1" applyBorder="1"/>
    <xf numFmtId="9" fontId="179" fillId="0" borderId="2" xfId="2386" applyFont="1" applyBorder="1"/>
    <xf numFmtId="9" fontId="172" fillId="0" borderId="2" xfId="2386" applyFont="1" applyBorder="1"/>
    <xf numFmtId="9" fontId="172" fillId="0" borderId="2" xfId="0" applyNumberFormat="1" applyFont="1" applyBorder="1"/>
    <xf numFmtId="43" fontId="172" fillId="0" borderId="2" xfId="15" applyFont="1" applyBorder="1"/>
    <xf numFmtId="43" fontId="172" fillId="0" borderId="2" xfId="15" applyNumberFormat="1" applyFont="1" applyBorder="1"/>
    <xf numFmtId="43" fontId="179" fillId="0" borderId="2" xfId="15" applyFont="1" applyBorder="1"/>
    <xf numFmtId="0" fontId="180" fillId="0" borderId="0" xfId="0" applyFont="1" applyFill="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horizontal="right" vertical="center" wrapText="1"/>
    </xf>
    <xf numFmtId="3" fontId="7" fillId="0" borderId="2" xfId="0" applyNumberFormat="1" applyFont="1" applyBorder="1" applyAlignment="1">
      <alignment horizontal="right" vertical="center" wrapText="1"/>
    </xf>
    <xf numFmtId="0" fontId="6" fillId="0" borderId="2" xfId="0" applyFont="1" applyBorder="1" applyAlignment="1">
      <alignment vertical="center" wrapText="1"/>
    </xf>
    <xf numFmtId="3" fontId="6" fillId="0" borderId="2" xfId="0" applyNumberFormat="1" applyFont="1" applyBorder="1" applyAlignment="1">
      <alignment vertical="center" wrapText="1"/>
    </xf>
    <xf numFmtId="0" fontId="6" fillId="0" borderId="2" xfId="0" applyFont="1" applyBorder="1" applyAlignment="1">
      <alignment horizontal="right" vertical="center" wrapText="1"/>
    </xf>
    <xf numFmtId="3" fontId="6" fillId="0" borderId="2" xfId="0" applyNumberFormat="1" applyFont="1" applyBorder="1" applyAlignment="1">
      <alignment horizontal="right" vertical="center" wrapText="1"/>
    </xf>
    <xf numFmtId="0" fontId="168" fillId="0" borderId="0" xfId="0" applyFont="1" applyFill="1" applyAlignment="1">
      <alignment vertical="center" wrapText="1"/>
    </xf>
    <xf numFmtId="0" fontId="6" fillId="26" borderId="2" xfId="0" applyFont="1" applyFill="1" applyBorder="1" applyAlignment="1">
      <alignment vertical="center" wrapText="1"/>
    </xf>
    <xf numFmtId="0" fontId="6" fillId="26" borderId="2" xfId="0" applyFont="1" applyFill="1" applyBorder="1" applyAlignment="1">
      <alignment horizontal="right" vertical="center" wrapText="1"/>
    </xf>
    <xf numFmtId="3" fontId="6" fillId="26" borderId="2" xfId="0" applyNumberFormat="1" applyFont="1" applyFill="1" applyBorder="1" applyAlignment="1">
      <alignment horizontal="right" vertical="center" wrapText="1"/>
    </xf>
    <xf numFmtId="164" fontId="6" fillId="0" borderId="2" xfId="15" applyNumberFormat="1" applyFont="1" applyBorder="1" applyAlignment="1">
      <alignment horizontal="right" vertical="center" wrapText="1"/>
    </xf>
    <xf numFmtId="0" fontId="6" fillId="0" borderId="25" xfId="0" applyFont="1" applyBorder="1" applyAlignment="1">
      <alignment horizontal="left" vertical="center" wrapText="1"/>
    </xf>
    <xf numFmtId="0" fontId="6" fillId="0" borderId="35" xfId="0" applyFont="1" applyBorder="1" applyAlignment="1">
      <alignment vertical="center" wrapText="1"/>
    </xf>
    <xf numFmtId="0" fontId="6" fillId="27" borderId="2" xfId="0" applyFont="1" applyFill="1" applyBorder="1" applyAlignment="1">
      <alignment vertical="center" wrapText="1"/>
    </xf>
    <xf numFmtId="0" fontId="6" fillId="27" borderId="2" xfId="0" applyFont="1" applyFill="1" applyBorder="1" applyAlignment="1">
      <alignment horizontal="center" vertical="center" wrapText="1"/>
    </xf>
    <xf numFmtId="3" fontId="6" fillId="27" borderId="2" xfId="0" applyNumberFormat="1" applyFont="1" applyFill="1" applyBorder="1" applyAlignment="1">
      <alignment horizontal="right" vertical="center" wrapText="1"/>
    </xf>
    <xf numFmtId="3" fontId="167" fillId="0" borderId="2" xfId="0" applyNumberFormat="1" applyFont="1" applyBorder="1" applyAlignment="1">
      <alignment vertical="center" wrapText="1"/>
    </xf>
    <xf numFmtId="3" fontId="6" fillId="0" borderId="2" xfId="15" applyNumberFormat="1" applyFont="1" applyBorder="1" applyAlignment="1">
      <alignment horizontal="right" vertical="center" wrapText="1"/>
    </xf>
    <xf numFmtId="3" fontId="167" fillId="0" borderId="2" xfId="15" applyNumberFormat="1" applyFont="1" applyBorder="1" applyAlignment="1">
      <alignment vertical="center" wrapText="1"/>
    </xf>
    <xf numFmtId="0" fontId="7" fillId="0" borderId="2" xfId="0" applyFont="1" applyBorder="1" applyAlignment="1">
      <alignment horizontal="left" vertical="center" wrapText="1"/>
    </xf>
    <xf numFmtId="3" fontId="7" fillId="0" borderId="2" xfId="0" applyNumberFormat="1" applyFont="1" applyBorder="1" applyAlignment="1">
      <alignment vertical="center" wrapText="1"/>
    </xf>
    <xf numFmtId="3" fontId="183" fillId="0" borderId="2" xfId="0" applyNumberFormat="1" applyFont="1" applyBorder="1" applyAlignment="1">
      <alignment horizontal="right" vertical="center" wrapText="1"/>
    </xf>
    <xf numFmtId="3" fontId="184" fillId="0" borderId="0" xfId="0" applyNumberFormat="1" applyFont="1" applyAlignment="1">
      <alignment vertical="center" wrapText="1"/>
    </xf>
    <xf numFmtId="0" fontId="6" fillId="28" borderId="5" xfId="0" applyFont="1" applyFill="1" applyBorder="1" applyAlignment="1">
      <alignment horizontal="center" vertical="center" wrapText="1"/>
    </xf>
    <xf numFmtId="3" fontId="167" fillId="0" borderId="0" xfId="0" applyNumberFormat="1" applyFont="1" applyAlignment="1">
      <alignment vertical="center" wrapText="1"/>
    </xf>
    <xf numFmtId="0" fontId="6" fillId="0" borderId="5" xfId="0" applyFont="1" applyBorder="1" applyAlignment="1">
      <alignment vertical="center" wrapText="1"/>
    </xf>
    <xf numFmtId="0" fontId="167" fillId="0" borderId="2" xfId="0" applyFont="1" applyBorder="1" applyAlignment="1">
      <alignment vertical="center" wrapText="1"/>
    </xf>
    <xf numFmtId="0" fontId="172"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69" fillId="0" borderId="2" xfId="0" applyFont="1" applyBorder="1" applyAlignment="1">
      <alignment horizontal="center" vertical="center" wrapText="1"/>
    </xf>
    <xf numFmtId="0" fontId="169" fillId="0" borderId="2" xfId="0" applyFont="1" applyBorder="1" applyAlignment="1">
      <alignment horizontal="center"/>
    </xf>
    <xf numFmtId="0" fontId="169" fillId="0" borderId="2" xfId="0" applyFont="1" applyBorder="1" applyAlignment="1">
      <alignment horizontal="center" vertical="center" wrapText="1"/>
    </xf>
    <xf numFmtId="0" fontId="189" fillId="0" borderId="0" xfId="0" applyFont="1" applyAlignment="1">
      <alignment horizontal="justify" vertical="center"/>
    </xf>
    <xf numFmtId="0" fontId="186" fillId="0" borderId="2" xfId="0" applyFont="1" applyBorder="1" applyAlignment="1">
      <alignment horizontal="center" vertical="center" wrapText="1"/>
    </xf>
    <xf numFmtId="0" fontId="187" fillId="0" borderId="2" xfId="0" applyFont="1" applyBorder="1" applyAlignment="1">
      <alignment horizontal="center" vertical="center" wrapText="1"/>
    </xf>
    <xf numFmtId="0" fontId="179" fillId="0" borderId="2" xfId="0" applyFont="1" applyBorder="1" applyAlignment="1">
      <alignment horizontal="center" vertical="center" wrapText="1"/>
    </xf>
    <xf numFmtId="0" fontId="188" fillId="0" borderId="2" xfId="0" applyFont="1" applyBorder="1" applyAlignment="1">
      <alignment horizontal="center" vertical="center" wrapText="1"/>
    </xf>
    <xf numFmtId="0" fontId="173" fillId="0" borderId="0" xfId="0" applyFont="1" applyAlignment="1">
      <alignment horizontal="center" vertical="center"/>
    </xf>
    <xf numFmtId="0" fontId="172" fillId="0" borderId="2" xfId="0" applyFont="1" applyBorder="1" applyAlignment="1">
      <alignment horizontal="center" vertical="center" wrapText="1"/>
    </xf>
    <xf numFmtId="0" fontId="170" fillId="0" borderId="2" xfId="0" quotePrefix="1" applyFont="1" applyBorder="1" applyAlignment="1">
      <alignment horizontal="left" vertical="center" wrapText="1"/>
    </xf>
    <xf numFmtId="0" fontId="191" fillId="0" borderId="0" xfId="0" applyFont="1"/>
    <xf numFmtId="0" fontId="7" fillId="0" borderId="2" xfId="0" applyFont="1" applyFill="1" applyBorder="1" applyAlignment="1">
      <alignment horizontal="left" vertical="center" wrapText="1"/>
    </xf>
    <xf numFmtId="0" fontId="169" fillId="0" borderId="2" xfId="0" applyFont="1" applyBorder="1" applyAlignment="1">
      <alignment horizontal="center" vertical="center" wrapText="1"/>
    </xf>
    <xf numFmtId="0" fontId="7" fillId="0" borderId="2" xfId="0" applyFont="1" applyBorder="1" applyAlignment="1">
      <alignment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3" fontId="6" fillId="0" borderId="5" xfId="0" applyNumberFormat="1" applyFont="1" applyBorder="1" applyAlignment="1">
      <alignment horizontal="right"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6" fillId="26" borderId="2" xfId="0" applyFont="1" applyFill="1" applyBorder="1" applyAlignment="1">
      <alignment horizontal="center" vertical="center" wrapText="1"/>
    </xf>
    <xf numFmtId="0" fontId="6" fillId="0" borderId="5" xfId="0" applyFont="1" applyBorder="1" applyAlignment="1">
      <alignment horizontal="right" vertical="center" wrapText="1"/>
    </xf>
    <xf numFmtId="0" fontId="7" fillId="28" borderId="5" xfId="0" applyFont="1" applyFill="1" applyBorder="1" applyAlignment="1">
      <alignment horizontal="center" vertical="center" wrapText="1"/>
    </xf>
    <xf numFmtId="0" fontId="7" fillId="0" borderId="2" xfId="0"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90" fillId="0" borderId="0" xfId="0" applyFont="1" applyAlignment="1">
      <alignment horizontal="center" vertical="center"/>
    </xf>
    <xf numFmtId="0" fontId="190" fillId="0" borderId="2" xfId="0" applyFont="1" applyBorder="1" applyAlignment="1">
      <alignment horizontal="center" vertical="center" wrapText="1"/>
    </xf>
    <xf numFmtId="0" fontId="192" fillId="0" borderId="2" xfId="0" applyFont="1" applyBorder="1" applyAlignment="1">
      <alignment vertical="center" wrapText="1"/>
    </xf>
    <xf numFmtId="0" fontId="192" fillId="0" borderId="2" xfId="0" applyFont="1" applyBorder="1" applyAlignment="1">
      <alignment horizontal="center" vertical="center" wrapText="1"/>
    </xf>
    <xf numFmtId="9" fontId="192" fillId="0" borderId="2" xfId="0" applyNumberFormat="1" applyFont="1" applyBorder="1" applyAlignment="1">
      <alignment horizontal="center" vertical="center" wrapText="1"/>
    </xf>
    <xf numFmtId="10" fontId="192" fillId="0" borderId="2" xfId="0" applyNumberFormat="1" applyFont="1" applyBorder="1" applyAlignment="1">
      <alignment horizontal="center" vertical="center" wrapText="1"/>
    </xf>
    <xf numFmtId="0" fontId="13" fillId="0" borderId="5" xfId="0" applyFont="1" applyFill="1" applyBorder="1" applyAlignment="1">
      <alignment horizontal="center" vertical="center" wrapText="1"/>
    </xf>
    <xf numFmtId="0" fontId="13" fillId="0" borderId="11" xfId="0" applyFont="1" applyFill="1" applyBorder="1" applyAlignment="1">
      <alignment horizontal="center" vertical="center" wrapText="1"/>
    </xf>
    <xf numFmtId="3" fontId="13" fillId="0" borderId="5" xfId="0" applyNumberFormat="1"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3" fontId="13" fillId="0" borderId="25" xfId="0" applyNumberFormat="1" applyFont="1" applyFill="1" applyBorder="1" applyAlignment="1">
      <alignment horizontal="center" vertical="center" wrapText="1"/>
    </xf>
    <xf numFmtId="3" fontId="13" fillId="0" borderId="18" xfId="0" applyNumberFormat="1" applyFont="1" applyFill="1" applyBorder="1" applyAlignment="1">
      <alignment horizontal="center" vertical="center" wrapText="1"/>
    </xf>
    <xf numFmtId="3" fontId="13" fillId="0" borderId="35"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4" fillId="0" borderId="0" xfId="0" applyFont="1" applyFill="1" applyAlignment="1">
      <alignment horizontal="center" vertical="center" wrapText="1"/>
    </xf>
    <xf numFmtId="0" fontId="190" fillId="0" borderId="40" xfId="0" applyFont="1" applyBorder="1" applyAlignment="1">
      <alignment horizontal="center" vertical="center" wrapText="1"/>
    </xf>
    <xf numFmtId="0" fontId="190" fillId="0" borderId="19" xfId="0" applyFont="1" applyBorder="1" applyAlignment="1">
      <alignment horizontal="center" vertical="center" wrapText="1"/>
    </xf>
    <xf numFmtId="0" fontId="190" fillId="0" borderId="39" xfId="0" applyFont="1" applyBorder="1" applyAlignment="1">
      <alignment horizontal="center" vertical="center" wrapText="1"/>
    </xf>
    <xf numFmtId="0" fontId="173" fillId="0" borderId="0" xfId="0" applyFont="1" applyAlignment="1">
      <alignment horizontal="center" vertical="center"/>
    </xf>
    <xf numFmtId="0" fontId="192" fillId="0" borderId="2" xfId="0" applyFont="1" applyBorder="1" applyAlignment="1">
      <alignment horizontal="center" vertical="center" wrapText="1"/>
    </xf>
    <xf numFmtId="0" fontId="190" fillId="0" borderId="0" xfId="0" applyFont="1" applyAlignment="1">
      <alignment horizontal="center" vertical="center"/>
    </xf>
    <xf numFmtId="0" fontId="186" fillId="0" borderId="2" xfId="0" applyFont="1" applyBorder="1" applyAlignment="1">
      <alignment horizontal="center" vertical="center" wrapText="1"/>
    </xf>
    <xf numFmtId="0" fontId="185" fillId="0" borderId="0" xfId="0" applyFont="1" applyBorder="1" applyAlignment="1">
      <alignment horizontal="center" vertical="center" wrapText="1"/>
    </xf>
    <xf numFmtId="0" fontId="172" fillId="0" borderId="2"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8" fillId="0" borderId="25" xfId="2387" applyFont="1" applyFill="1" applyBorder="1" applyAlignment="1">
      <alignment horizontal="center" vertical="center"/>
    </xf>
    <xf numFmtId="0" fontId="8" fillId="0" borderId="18" xfId="2387" applyFont="1" applyFill="1" applyBorder="1" applyAlignment="1">
      <alignment horizontal="center" vertical="center"/>
    </xf>
    <xf numFmtId="0" fontId="8" fillId="0" borderId="35" xfId="2387" applyFont="1" applyFill="1" applyBorder="1" applyAlignment="1">
      <alignment horizontal="center" vertical="center"/>
    </xf>
    <xf numFmtId="0" fontId="2" fillId="0" borderId="1" xfId="0" applyFont="1" applyFill="1" applyBorder="1" applyAlignment="1">
      <alignment horizontal="center" vertical="center" wrapText="1"/>
    </xf>
    <xf numFmtId="0" fontId="169" fillId="0" borderId="2" xfId="0" applyFont="1" applyBorder="1" applyAlignment="1">
      <alignment horizontal="center" vertical="center" wrapText="1"/>
    </xf>
    <xf numFmtId="0" fontId="169" fillId="0" borderId="2" xfId="0" applyFont="1" applyBorder="1" applyAlignment="1">
      <alignment horizontal="center" wrapText="1"/>
    </xf>
    <xf numFmtId="0" fontId="173" fillId="0" borderId="0" xfId="0" applyFont="1" applyAlignment="1">
      <alignment horizontal="left"/>
    </xf>
    <xf numFmtId="0" fontId="173" fillId="0" borderId="0" xfId="0" applyFont="1" applyAlignment="1">
      <alignment horizontal="right"/>
    </xf>
    <xf numFmtId="0" fontId="173" fillId="0" borderId="0" xfId="0" applyFont="1" applyAlignment="1">
      <alignment horizontal="center" vertical="justify"/>
    </xf>
    <xf numFmtId="0" fontId="180" fillId="0" borderId="0" xfId="0" applyFont="1" applyFill="1" applyAlignment="1">
      <alignment horizontal="center" vertical="center" wrapText="1"/>
    </xf>
    <xf numFmtId="0" fontId="181" fillId="0" borderId="1" xfId="0" applyFont="1" applyFill="1" applyBorder="1" applyAlignment="1">
      <alignment horizontal="center" vertical="center" wrapText="1"/>
    </xf>
    <xf numFmtId="0" fontId="7" fillId="28" borderId="5" xfId="0" applyFont="1" applyFill="1" applyBorder="1" applyAlignment="1">
      <alignment horizontal="center" vertical="center" wrapText="1"/>
    </xf>
    <xf numFmtId="0" fontId="7" fillId="28" borderId="8" xfId="0" applyFont="1" applyFill="1" applyBorder="1" applyAlignment="1">
      <alignment horizontal="center" vertical="center" wrapText="1"/>
    </xf>
    <xf numFmtId="0" fontId="7" fillId="28" borderId="2" xfId="0" applyFont="1" applyFill="1" applyBorder="1" applyAlignment="1">
      <alignment horizontal="center" vertical="center" wrapText="1"/>
    </xf>
    <xf numFmtId="0" fontId="7" fillId="28" borderId="6" xfId="0" applyFont="1" applyFill="1" applyBorder="1" applyAlignment="1">
      <alignment horizontal="center" vertical="center" wrapText="1"/>
    </xf>
    <xf numFmtId="0" fontId="7" fillId="28" borderId="36" xfId="0" applyFont="1" applyFill="1" applyBorder="1" applyAlignment="1">
      <alignment horizontal="center" vertical="center" wrapText="1"/>
    </xf>
    <xf numFmtId="0" fontId="7" fillId="28" borderId="7" xfId="0" applyFont="1" applyFill="1" applyBorder="1" applyAlignment="1">
      <alignment horizontal="center" vertical="center" wrapText="1"/>
    </xf>
    <xf numFmtId="0" fontId="7" fillId="0" borderId="2" xfId="0" applyFont="1" applyBorder="1" applyAlignment="1">
      <alignmen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8"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7" fillId="28" borderId="2" xfId="0" applyFont="1" applyFill="1" applyBorder="1" applyAlignment="1">
      <alignment horizontal="left" vertical="center" wrapText="1"/>
    </xf>
    <xf numFmtId="0" fontId="7" fillId="28" borderId="5" xfId="0" applyFont="1" applyFill="1" applyBorder="1" applyAlignment="1">
      <alignment horizontal="left" vertical="center" wrapText="1"/>
    </xf>
    <xf numFmtId="0" fontId="6" fillId="0" borderId="11" xfId="0" applyFont="1" applyBorder="1" applyAlignment="1">
      <alignment horizontal="center" vertical="center" wrapText="1"/>
    </xf>
    <xf numFmtId="0" fontId="6" fillId="0" borderId="11" xfId="0" applyFont="1" applyBorder="1" applyAlignment="1">
      <alignment horizontal="left" vertical="center" wrapText="1"/>
    </xf>
    <xf numFmtId="0" fontId="7" fillId="0" borderId="25" xfId="0" applyFont="1" applyBorder="1" applyAlignment="1">
      <alignment vertical="center" wrapText="1"/>
    </xf>
    <xf numFmtId="0" fontId="7" fillId="0" borderId="35" xfId="0" applyFont="1" applyBorder="1" applyAlignment="1">
      <alignment vertical="center" wrapText="1"/>
    </xf>
    <xf numFmtId="0" fontId="6" fillId="0" borderId="5" xfId="0" applyFont="1" applyBorder="1" applyAlignment="1">
      <alignment horizontal="right" vertical="center" wrapText="1"/>
    </xf>
    <xf numFmtId="0" fontId="6" fillId="0" borderId="11" xfId="0" applyFont="1" applyBorder="1" applyAlignment="1">
      <alignment horizontal="right" vertical="center" wrapText="1"/>
    </xf>
    <xf numFmtId="0" fontId="6" fillId="26" borderId="2" xfId="0" applyFont="1" applyFill="1" applyBorder="1" applyAlignment="1">
      <alignment horizontal="center" vertical="center" wrapText="1"/>
    </xf>
    <xf numFmtId="0" fontId="6" fillId="26" borderId="2" xfId="0" applyFont="1" applyFill="1" applyBorder="1" applyAlignment="1">
      <alignment horizontal="left" vertical="center" wrapText="1"/>
    </xf>
    <xf numFmtId="3" fontId="6" fillId="0" borderId="5" xfId="0" applyNumberFormat="1" applyFont="1" applyBorder="1" applyAlignment="1">
      <alignment horizontal="right" vertical="center" wrapText="1"/>
    </xf>
    <xf numFmtId="3" fontId="6" fillId="0" borderId="11" xfId="0" applyNumberFormat="1" applyFont="1" applyBorder="1" applyAlignment="1">
      <alignment horizontal="righ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25" xfId="0" applyFont="1" applyFill="1" applyBorder="1" applyAlignment="1">
      <alignment vertical="center" wrapText="1"/>
    </xf>
    <xf numFmtId="0" fontId="7" fillId="0" borderId="35" xfId="0" applyFont="1" applyFill="1" applyBorder="1" applyAlignment="1">
      <alignment vertical="center" wrapText="1"/>
    </xf>
    <xf numFmtId="0" fontId="7" fillId="0" borderId="3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28" borderId="11" xfId="0" applyFont="1" applyFill="1" applyBorder="1" applyAlignment="1">
      <alignment horizontal="center" vertical="center" wrapText="1"/>
    </xf>
    <xf numFmtId="0" fontId="7" fillId="28" borderId="38" xfId="0" applyFont="1" applyFill="1" applyBorder="1" applyAlignment="1">
      <alignment horizontal="center" vertical="center" wrapText="1"/>
    </xf>
    <xf numFmtId="0" fontId="7" fillId="28" borderId="10" xfId="0" applyFont="1" applyFill="1" applyBorder="1" applyAlignment="1">
      <alignment horizontal="center" vertical="center" wrapText="1"/>
    </xf>
    <xf numFmtId="0" fontId="7" fillId="28" borderId="25" xfId="0" applyFont="1" applyFill="1" applyBorder="1" applyAlignment="1">
      <alignment horizontal="center" vertical="center" wrapText="1"/>
    </xf>
    <xf numFmtId="0" fontId="7" fillId="28" borderId="18" xfId="0" applyFont="1" applyFill="1" applyBorder="1" applyAlignment="1">
      <alignment horizontal="center" vertical="center" wrapText="1"/>
    </xf>
    <xf numFmtId="0" fontId="7" fillId="28" borderId="35" xfId="0" applyFont="1" applyFill="1" applyBorder="1" applyAlignment="1">
      <alignment horizontal="center" vertical="center" wrapText="1"/>
    </xf>
    <xf numFmtId="0" fontId="7" fillId="28" borderId="37" xfId="0" applyFont="1" applyFill="1" applyBorder="1" applyAlignment="1">
      <alignment horizontal="center" vertical="center" wrapText="1"/>
    </xf>
    <xf numFmtId="0" fontId="7" fillId="28" borderId="0" xfId="0" applyFont="1" applyFill="1" applyBorder="1" applyAlignment="1">
      <alignment horizontal="center" vertical="center" wrapText="1"/>
    </xf>
    <xf numFmtId="0" fontId="169" fillId="0" borderId="2" xfId="0" applyFont="1" applyBorder="1" applyAlignment="1">
      <alignment horizontal="center"/>
    </xf>
    <xf numFmtId="0" fontId="84" fillId="0" borderId="0" xfId="0" applyFont="1" applyFill="1" applyAlignment="1">
      <alignment horizontal="center" vertical="center" wrapText="1"/>
    </xf>
    <xf numFmtId="0" fontId="179" fillId="0" borderId="0" xfId="0" applyFont="1"/>
    <xf numFmtId="0" fontId="193" fillId="0" borderId="0" xfId="0" applyFont="1" applyAlignment="1">
      <alignment vertical="center" wrapText="1"/>
    </xf>
    <xf numFmtId="0" fontId="84" fillId="0" borderId="0" xfId="0" applyFont="1" applyFill="1" applyAlignment="1">
      <alignment horizontal="center" vertical="center" wrapText="1"/>
    </xf>
    <xf numFmtId="0" fontId="179" fillId="0" borderId="0" xfId="0" applyFont="1" applyAlignment="1">
      <alignment horizontal="center"/>
    </xf>
    <xf numFmtId="0" fontId="2" fillId="28" borderId="2" xfId="0" applyFont="1" applyFill="1" applyBorder="1" applyAlignment="1">
      <alignment horizontal="center" vertical="center" wrapText="1"/>
    </xf>
    <xf numFmtId="0" fontId="2" fillId="28"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vertical="center" wrapText="1"/>
    </xf>
    <xf numFmtId="2" fontId="3" fillId="0" borderId="2" xfId="0" applyNumberFormat="1" applyFont="1" applyBorder="1" applyAlignment="1">
      <alignment horizontal="center" vertical="center" wrapText="1"/>
    </xf>
    <xf numFmtId="0" fontId="2" fillId="0" borderId="25" xfId="0" applyFont="1" applyBorder="1" applyAlignment="1">
      <alignment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3" fontId="2" fillId="0" borderId="2" xfId="0" applyNumberFormat="1" applyFont="1" applyBorder="1" applyAlignment="1">
      <alignment horizontal="center" vertical="center" wrapText="1"/>
    </xf>
    <xf numFmtId="3" fontId="3" fillId="0" borderId="2" xfId="0" applyNumberFormat="1" applyFont="1" applyBorder="1" applyAlignment="1">
      <alignment horizontal="center" vertical="center" wrapText="1"/>
    </xf>
    <xf numFmtId="0" fontId="174" fillId="0" borderId="0" xfId="0" applyFont="1" applyAlignment="1">
      <alignment horizontal="center" vertical="center"/>
    </xf>
    <xf numFmtId="0" fontId="190" fillId="0" borderId="0" xfId="0" applyFont="1" applyAlignment="1">
      <alignment horizontal="center" vertical="center" wrapText="1"/>
    </xf>
    <xf numFmtId="0" fontId="176" fillId="0" borderId="25" xfId="2387" applyFont="1" applyFill="1" applyBorder="1" applyAlignment="1">
      <alignment horizontal="center" vertical="center"/>
    </xf>
    <xf numFmtId="0" fontId="176" fillId="0" borderId="18" xfId="2387" applyFont="1" applyFill="1" applyBorder="1" applyAlignment="1">
      <alignment horizontal="center" vertical="center"/>
    </xf>
    <xf numFmtId="0" fontId="176" fillId="0" borderId="35" xfId="2387"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94" fillId="0" borderId="1" xfId="0" applyFont="1" applyFill="1" applyBorder="1" applyAlignment="1">
      <alignment horizontal="center" vertical="center" wrapText="1"/>
    </xf>
    <xf numFmtId="0" fontId="193" fillId="0" borderId="0" xfId="0" applyFont="1" applyFill="1" applyAlignment="1">
      <alignment vertical="center" wrapText="1"/>
    </xf>
    <xf numFmtId="0" fontId="193" fillId="0" borderId="0" xfId="0" applyFont="1" applyFill="1" applyAlignment="1">
      <alignment horizontal="left" vertical="center" wrapText="1"/>
    </xf>
    <xf numFmtId="0" fontId="193" fillId="0" borderId="0" xfId="0" applyFont="1" applyFill="1" applyAlignment="1">
      <alignment horizontal="center" vertical="center" wrapText="1"/>
    </xf>
    <xf numFmtId="0" fontId="6" fillId="0" borderId="0" xfId="0" applyFont="1" applyFill="1" applyAlignment="1">
      <alignment vertical="center" wrapText="1"/>
    </xf>
    <xf numFmtId="3" fontId="6" fillId="0" borderId="0" xfId="0" applyNumberFormat="1" applyFont="1" applyFill="1" applyAlignment="1">
      <alignment vertical="center" wrapText="1"/>
    </xf>
    <xf numFmtId="0" fontId="6" fillId="29" borderId="0" xfId="0" applyFont="1" applyFill="1" applyAlignment="1">
      <alignment vertical="center" wrapText="1"/>
    </xf>
    <xf numFmtId="0" fontId="182" fillId="29" borderId="0" xfId="0" applyFont="1" applyFill="1" applyAlignment="1">
      <alignment vertical="center" wrapText="1"/>
    </xf>
    <xf numFmtId="0" fontId="6" fillId="0" borderId="0" xfId="0" applyFont="1" applyAlignment="1">
      <alignment vertical="center" wrapText="1"/>
    </xf>
    <xf numFmtId="164" fontId="6" fillId="0" borderId="2" xfId="15" applyNumberFormat="1" applyFont="1" applyFill="1" applyBorder="1" applyAlignment="1">
      <alignment horizontal="right" vertical="center" wrapText="1"/>
    </xf>
    <xf numFmtId="0" fontId="182" fillId="0" borderId="0" xfId="0" applyFont="1" applyAlignment="1">
      <alignment vertical="center" wrapText="1"/>
    </xf>
    <xf numFmtId="3" fontId="193" fillId="0" borderId="0" xfId="0" applyNumberFormat="1" applyFont="1" applyFill="1" applyAlignment="1">
      <alignment vertical="center" wrapText="1"/>
    </xf>
    <xf numFmtId="0" fontId="0" fillId="0" borderId="0" xfId="0" applyFont="1"/>
  </cellXfs>
  <cellStyles count="2388">
    <cellStyle name="_x0001_" xfId="17"/>
    <cellStyle name="          _x000d__x000a_shell=progman.exe_x000d__x000a_m" xfId="18"/>
    <cellStyle name="_x000d__x000a_JournalTemplate=C:\COMFO\CTALK\JOURSTD.TPL_x000d__x000a_LbStateAddress=3 3 0 251 1 89 2 311_x000d__x000a_LbStateJou" xfId="19"/>
    <cellStyle name="#,##0" xfId="20"/>
    <cellStyle name="#,##0 2" xfId="21"/>
    <cellStyle name="." xfId="22"/>
    <cellStyle name=". 2" xfId="23"/>
    <cellStyle name=".d©y" xfId="24"/>
    <cellStyle name="??" xfId="25"/>
    <cellStyle name="?? [0.00]_ Att. 1- Cover" xfId="26"/>
    <cellStyle name="?? [0]" xfId="27"/>
    <cellStyle name="?_x001d_??%U©÷u&amp;H©÷9_x0008_? s_x000a__x0007__x0001__x0001_" xfId="28"/>
    <cellStyle name="???? [0.00]_      " xfId="29"/>
    <cellStyle name="??????" xfId="30"/>
    <cellStyle name="????_      " xfId="31"/>
    <cellStyle name="???[0]_?? DI" xfId="32"/>
    <cellStyle name="???_?? DI" xfId="33"/>
    <cellStyle name="??[0]_BRE" xfId="34"/>
    <cellStyle name="??_      " xfId="35"/>
    <cellStyle name="??A? [0]_laroux_1_¢¬???¢â? " xfId="36"/>
    <cellStyle name="??A?_laroux_1_¢¬???¢â? " xfId="37"/>
    <cellStyle name="?_x005f_x001d_??%U©÷u&amp;H©÷9_x005f_x0008_? s_x005f_x000a__x005f_x0007__x005f_x0001__x005f_x0001_" xfId="38"/>
    <cellStyle name="?¡±¢¥?_?¨ù??¢´¢¥_¢¬???¢â? " xfId="39"/>
    <cellStyle name="?ðÇ%U?&amp;H?_x0008_?s_x000a__x0007__x0001__x0001_" xfId="40"/>
    <cellStyle name="?ðÇ%U?&amp;H?_x005f_x0008_?s_x005f_x000a__x005f_x0007__x005f_x0001__x005f_x0001_" xfId="41"/>
    <cellStyle name="@ET_Style?.font5" xfId="42"/>
    <cellStyle name="[0]_Chi phÝ kh¸c_V" xfId="43"/>
    <cellStyle name="_!1 1 bao cao giao KH ve HTCMT vung TNB   12-12-2011" xfId="44"/>
    <cellStyle name="_x0001__!1 1 bao cao giao KH ve HTCMT vung TNB   12-12-2011" xfId="45"/>
    <cellStyle name="_1 TONG HOP - CA NA" xfId="46"/>
    <cellStyle name="_123_DONG_THANH_Moi" xfId="47"/>
    <cellStyle name="_123_DONG_THANH_Moi_!1 1 bao cao giao KH ve HTCMT vung TNB   12-12-2011" xfId="48"/>
    <cellStyle name="_123_DONG_THANH_Moi_KH TPCP vung TNB (03-1-2012)" xfId="49"/>
    <cellStyle name="_Bang Chi tieu (2)" xfId="50"/>
    <cellStyle name="_BAO GIA NGAY 24-10-08 (co dam)" xfId="51"/>
    <cellStyle name="_BC  NAM 2007" xfId="52"/>
    <cellStyle name="_BC CV 6403 BKHĐT" xfId="53"/>
    <cellStyle name="_BEN TRE" xfId="54"/>
    <cellStyle name="_Bieu mau cong trinh khoi cong moi 3-4" xfId="55"/>
    <cellStyle name="_Bieu Tay Nam Bo 25-11" xfId="56"/>
    <cellStyle name="_Bieu3ODA" xfId="57"/>
    <cellStyle name="_Bieu3ODA_1" xfId="58"/>
    <cellStyle name="_Bieu4HTMT" xfId="59"/>
    <cellStyle name="_Bieu4HTMT_!1 1 bao cao giao KH ve HTCMT vung TNB   12-12-2011" xfId="60"/>
    <cellStyle name="_Bieu4HTMT_KH TPCP vung TNB (03-1-2012)" xfId="61"/>
    <cellStyle name="_Book1" xfId="62"/>
    <cellStyle name="_Book1_!1 1 bao cao giao KH ve HTCMT vung TNB   12-12-2011" xfId="63"/>
    <cellStyle name="_Book1_1" xfId="64"/>
    <cellStyle name="_Book1_Bieu3ODA" xfId="65"/>
    <cellStyle name="_Book1_Bieu4HTMT" xfId="66"/>
    <cellStyle name="_Book1_Bieu4HTMT_!1 1 bao cao giao KH ve HTCMT vung TNB   12-12-2011" xfId="67"/>
    <cellStyle name="_Book1_Bieu4HTMT_KH TPCP vung TNB (03-1-2012)" xfId="68"/>
    <cellStyle name="_Book1_bo sung von KCH nam 2010 va Du an tre kho khan" xfId="69"/>
    <cellStyle name="_Book1_bo sung von KCH nam 2010 va Du an tre kho khan_!1 1 bao cao giao KH ve HTCMT vung TNB   12-12-2011" xfId="70"/>
    <cellStyle name="_Book1_bo sung von KCH nam 2010 va Du an tre kho khan_KH TPCP vung TNB (03-1-2012)" xfId="71"/>
    <cellStyle name="_Book1_cong hang rao" xfId="72"/>
    <cellStyle name="_Book1_cong hang rao_!1 1 bao cao giao KH ve HTCMT vung TNB   12-12-2011" xfId="73"/>
    <cellStyle name="_Book1_cong hang rao_KH TPCP vung TNB (03-1-2012)" xfId="74"/>
    <cellStyle name="_Book1_danh muc chuan bi dau tu 2011 ngay 07-6-2011" xfId="75"/>
    <cellStyle name="_Book1_danh muc chuan bi dau tu 2011 ngay 07-6-2011_!1 1 bao cao giao KH ve HTCMT vung TNB   12-12-2011" xfId="76"/>
    <cellStyle name="_Book1_danh muc chuan bi dau tu 2011 ngay 07-6-2011_KH TPCP vung TNB (03-1-2012)" xfId="77"/>
    <cellStyle name="_Book1_Danh muc pbo nguon von XSKT, XDCB nam 2009 chuyen qua nam 2010" xfId="78"/>
    <cellStyle name="_Book1_Danh muc pbo nguon von XSKT, XDCB nam 2009 chuyen qua nam 2010_!1 1 bao cao giao KH ve HTCMT vung TNB   12-12-2011" xfId="79"/>
    <cellStyle name="_Book1_Danh muc pbo nguon von XSKT, XDCB nam 2009 chuyen qua nam 2010_KH TPCP vung TNB (03-1-2012)" xfId="80"/>
    <cellStyle name="_Book1_dieu chinh KH 2011 ngay 26-5-2011111" xfId="81"/>
    <cellStyle name="_Book1_dieu chinh KH 2011 ngay 26-5-2011111_!1 1 bao cao giao KH ve HTCMT vung TNB   12-12-2011" xfId="82"/>
    <cellStyle name="_Book1_dieu chinh KH 2011 ngay 26-5-2011111_KH TPCP vung TNB (03-1-2012)" xfId="83"/>
    <cellStyle name="_Book1_DS KCH PHAN BO VON NSDP NAM 2010" xfId="84"/>
    <cellStyle name="_Book1_DS KCH PHAN BO VON NSDP NAM 2010_!1 1 bao cao giao KH ve HTCMT vung TNB   12-12-2011" xfId="85"/>
    <cellStyle name="_Book1_DS KCH PHAN BO VON NSDP NAM 2010_KH TPCP vung TNB (03-1-2012)" xfId="86"/>
    <cellStyle name="_Book1_giao KH 2011 ngay 10-12-2010" xfId="87"/>
    <cellStyle name="_Book1_giao KH 2011 ngay 10-12-2010_!1 1 bao cao giao KH ve HTCMT vung TNB   12-12-2011" xfId="88"/>
    <cellStyle name="_Book1_giao KH 2011 ngay 10-12-2010_KH TPCP vung TNB (03-1-2012)" xfId="89"/>
    <cellStyle name="_Book1_IN" xfId="90"/>
    <cellStyle name="_Book1_Kh ql62 (2010) 11-09" xfId="91"/>
    <cellStyle name="_Book1_KH TPCP vung TNB (03-1-2012)" xfId="92"/>
    <cellStyle name="_Book1_Khung 2012" xfId="93"/>
    <cellStyle name="_Book1_kien giang 2" xfId="94"/>
    <cellStyle name="_Book1_phu luc tong ket tinh hinh TH giai doan 03-10 (ngay 30)" xfId="95"/>
    <cellStyle name="_Book1_phu luc tong ket tinh hinh TH giai doan 03-10 (ngay 30)_!1 1 bao cao giao KH ve HTCMT vung TNB   12-12-2011" xfId="96"/>
    <cellStyle name="_Book1_phu luc tong ket tinh hinh TH giai doan 03-10 (ngay 30)_KH TPCP vung TNB (03-1-2012)" xfId="97"/>
    <cellStyle name="_C.cong+B.luong-Sanluong" xfId="98"/>
    <cellStyle name="_cong hang rao" xfId="99"/>
    <cellStyle name="_dien chieu sang" xfId="100"/>
    <cellStyle name="_DO-D1500-KHONG CO TRONG DT" xfId="101"/>
    <cellStyle name="_Dong Thap" xfId="102"/>
    <cellStyle name="_Duyet TK thay đôi" xfId="103"/>
    <cellStyle name="_Duyet TK thay đôi_!1 1 bao cao giao KH ve HTCMT vung TNB   12-12-2011" xfId="104"/>
    <cellStyle name="_Duyet TK thay đôi_Bieu4HTMT" xfId="105"/>
    <cellStyle name="_Duyet TK thay đôi_Bieu4HTMT_!1 1 bao cao giao KH ve HTCMT vung TNB   12-12-2011" xfId="106"/>
    <cellStyle name="_Duyet TK thay đôi_Bieu4HTMT_KH TPCP vung TNB (03-1-2012)" xfId="107"/>
    <cellStyle name="_Duyet TK thay đôi_KH TPCP vung TNB (03-1-2012)" xfId="108"/>
    <cellStyle name="_GOITHAUSO2" xfId="109"/>
    <cellStyle name="_GOITHAUSO3" xfId="110"/>
    <cellStyle name="_GOITHAUSO4" xfId="111"/>
    <cellStyle name="_GTGT 2003" xfId="112"/>
    <cellStyle name="_HaHoa_TDT_DienCSang" xfId="113"/>
    <cellStyle name="_HaHoa19-5-07" xfId="114"/>
    <cellStyle name="_IN" xfId="115"/>
    <cellStyle name="_IN_!1 1 bao cao giao KH ve HTCMT vung TNB   12-12-2011" xfId="116"/>
    <cellStyle name="_IN_KH TPCP vung TNB (03-1-2012)" xfId="117"/>
    <cellStyle name="_KE KHAI THUE GTGT 2004" xfId="118"/>
    <cellStyle name="_KE KHAI THUE GTGT 2004_BCTC2004" xfId="119"/>
    <cellStyle name="_KH 2012 (TPCP) Bac Lieu (25-12-2011)" xfId="120"/>
    <cellStyle name="_Kh ql62 (2010) 11-09" xfId="121"/>
    <cellStyle name="_KH TPCP vung TNB (03-1-2012)" xfId="122"/>
    <cellStyle name="_Khung 2012" xfId="123"/>
    <cellStyle name="_x0001__kien giang 2" xfId="124"/>
    <cellStyle name="_KT (2)" xfId="125"/>
    <cellStyle name="_KT (2)_1" xfId="126"/>
    <cellStyle name="_KT (2)_1_Lora-tungchau" xfId="127"/>
    <cellStyle name="_KT (2)_1_Qt-HT3PQ1(CauKho)" xfId="128"/>
    <cellStyle name="_KT (2)_2" xfId="129"/>
    <cellStyle name="_KT (2)_2_TG-TH" xfId="130"/>
    <cellStyle name="_KT (2)_2_TG-TH_ApGiaVatTu_cayxanh_latgach" xfId="131"/>
    <cellStyle name="_KT (2)_2_TG-TH_BANG TONG HOP TINH HINH THANH QUYET TOAN (MOI I)" xfId="132"/>
    <cellStyle name="_KT (2)_2_TG-TH_BAO GIA NGAY 24-10-08 (co dam)" xfId="133"/>
    <cellStyle name="_KT (2)_2_TG-TH_BC  NAM 2007" xfId="134"/>
    <cellStyle name="_KT (2)_2_TG-TH_BC CV 6403 BKHĐT" xfId="135"/>
    <cellStyle name="_KT (2)_2_TG-TH_BC NQ11-CP - chinh sua lai" xfId="136"/>
    <cellStyle name="_KT (2)_2_TG-TH_BC NQ11-CP-Quynh sau bieu so3" xfId="137"/>
    <cellStyle name="_KT (2)_2_TG-TH_BC_NQ11-CP_-_Thao_sua_lai" xfId="138"/>
    <cellStyle name="_KT (2)_2_TG-TH_Bieu mau cong trinh khoi cong moi 3-4" xfId="139"/>
    <cellStyle name="_KT (2)_2_TG-TH_Bieu3ODA" xfId="140"/>
    <cellStyle name="_KT (2)_2_TG-TH_Bieu3ODA_1" xfId="141"/>
    <cellStyle name="_KT (2)_2_TG-TH_Bieu4HTMT" xfId="142"/>
    <cellStyle name="_KT (2)_2_TG-TH_bo sung von KCH nam 2010 va Du an tre kho khan" xfId="143"/>
    <cellStyle name="_KT (2)_2_TG-TH_Book1" xfId="144"/>
    <cellStyle name="_KT (2)_2_TG-TH_Book1_1" xfId="145"/>
    <cellStyle name="_KT (2)_2_TG-TH_Book1_1_BC CV 6403 BKHĐT" xfId="146"/>
    <cellStyle name="_KT (2)_2_TG-TH_Book1_1_Bieu mau cong trinh khoi cong moi 3-4" xfId="147"/>
    <cellStyle name="_KT (2)_2_TG-TH_Book1_1_Bieu3ODA" xfId="148"/>
    <cellStyle name="_KT (2)_2_TG-TH_Book1_1_Bieu4HTMT" xfId="149"/>
    <cellStyle name="_KT (2)_2_TG-TH_Book1_1_Book1" xfId="150"/>
    <cellStyle name="_KT (2)_2_TG-TH_Book1_1_Luy ke von ung nam 2011 -Thoa gui ngay 12-8-2012" xfId="151"/>
    <cellStyle name="_KT (2)_2_TG-TH_Book1_2" xfId="152"/>
    <cellStyle name="_KT (2)_2_TG-TH_Book1_2_BC CV 6403 BKHĐT" xfId="153"/>
    <cellStyle name="_KT (2)_2_TG-TH_Book1_2_Bieu3ODA" xfId="154"/>
    <cellStyle name="_KT (2)_2_TG-TH_Book1_2_Luy ke von ung nam 2011 -Thoa gui ngay 12-8-2012" xfId="155"/>
    <cellStyle name="_KT (2)_2_TG-TH_Book1_3" xfId="156"/>
    <cellStyle name="_KT (2)_2_TG-TH_Book1_BC CV 6403 BKHĐT" xfId="157"/>
    <cellStyle name="_KT (2)_2_TG-TH_Book1_Bieu mau cong trinh khoi cong moi 3-4" xfId="158"/>
    <cellStyle name="_KT (2)_2_TG-TH_Book1_Bieu3ODA" xfId="159"/>
    <cellStyle name="_KT (2)_2_TG-TH_Book1_Bieu4HTMT" xfId="160"/>
    <cellStyle name="_KT (2)_2_TG-TH_Book1_bo sung von KCH nam 2010 va Du an tre kho khan" xfId="161"/>
    <cellStyle name="_KT (2)_2_TG-TH_Book1_danh muc chuan bi dau tu 2011 ngay 07-6-2011" xfId="162"/>
    <cellStyle name="_KT (2)_2_TG-TH_Book1_Danh muc pbo nguon von XSKT, XDCB nam 2009 chuyen qua nam 2010" xfId="163"/>
    <cellStyle name="_KT (2)_2_TG-TH_Book1_dieu chinh KH 2011 ngay 26-5-2011111" xfId="164"/>
    <cellStyle name="_KT (2)_2_TG-TH_Book1_DS KCH PHAN BO VON NSDP NAM 2010" xfId="165"/>
    <cellStyle name="_KT (2)_2_TG-TH_Book1_giao KH 2011 ngay 10-12-2010" xfId="166"/>
    <cellStyle name="_KT (2)_2_TG-TH_Book1_Luy ke von ung nam 2011 -Thoa gui ngay 12-8-2012" xfId="167"/>
    <cellStyle name="_KT (2)_2_TG-TH_CAU Khanh Nam(Thi Cong)" xfId="168"/>
    <cellStyle name="_KT (2)_2_TG-TH_ChiHuong_ApGia" xfId="169"/>
    <cellStyle name="_KT (2)_2_TG-TH_CoCauPhi (version 1)" xfId="170"/>
    <cellStyle name="_KT (2)_2_TG-TH_danh muc chuan bi dau tu 2011 ngay 07-6-2011" xfId="171"/>
    <cellStyle name="_KT (2)_2_TG-TH_Danh muc pbo nguon von XSKT, XDCB nam 2009 chuyen qua nam 2010" xfId="172"/>
    <cellStyle name="_KT (2)_2_TG-TH_DAU NOI PL-CL TAI PHU LAMHC" xfId="173"/>
    <cellStyle name="_KT (2)_2_TG-TH_dieu chinh KH 2011 ngay 26-5-2011111" xfId="174"/>
    <cellStyle name="_KT (2)_2_TG-TH_DS KCH PHAN BO VON NSDP NAM 2010" xfId="175"/>
    <cellStyle name="_KT (2)_2_TG-TH_DU TRU VAT TU" xfId="176"/>
    <cellStyle name="_KT (2)_2_TG-TH_giao KH 2011 ngay 10-12-2010" xfId="177"/>
    <cellStyle name="_KT (2)_2_TG-TH_GTGT 2003" xfId="178"/>
    <cellStyle name="_KT (2)_2_TG-TH_KE KHAI THUE GTGT 2004" xfId="179"/>
    <cellStyle name="_KT (2)_2_TG-TH_KE KHAI THUE GTGT 2004_BCTC2004" xfId="180"/>
    <cellStyle name="_KT (2)_2_TG-TH_KH TPCP vung TNB (03-1-2012)" xfId="181"/>
    <cellStyle name="_KT (2)_2_TG-TH_kien giang 2" xfId="182"/>
    <cellStyle name="_KT (2)_2_TG-TH_Lora-tungchau" xfId="183"/>
    <cellStyle name="_KT (2)_2_TG-TH_Luy ke von ung nam 2011 -Thoa gui ngay 12-8-2012" xfId="184"/>
    <cellStyle name="_KT (2)_2_TG-TH_NhanCong" xfId="185"/>
    <cellStyle name="_KT (2)_2_TG-TH_N-X-T-04" xfId="186"/>
    <cellStyle name="_KT (2)_2_TG-TH_phu luc tong ket tinh hinh TH giai doan 03-10 (ngay 30)" xfId="187"/>
    <cellStyle name="_KT (2)_2_TG-TH_Qt-HT3PQ1(CauKho)" xfId="188"/>
    <cellStyle name="_KT (2)_2_TG-TH_Sheet1" xfId="189"/>
    <cellStyle name="_KT (2)_2_TG-TH_TK152-04" xfId="190"/>
    <cellStyle name="_KT (2)_2_TG-TH_ÿÿÿÿÿ" xfId="191"/>
    <cellStyle name="_KT (2)_2_TG-TH_ÿÿÿÿÿ_Bieu mau cong trinh khoi cong moi 3-4" xfId="192"/>
    <cellStyle name="_KT (2)_2_TG-TH_ÿÿÿÿÿ_Bieu3ODA" xfId="193"/>
    <cellStyle name="_KT (2)_2_TG-TH_ÿÿÿÿÿ_Bieu4HTMT" xfId="194"/>
    <cellStyle name="_KT (2)_2_TG-TH_ÿÿÿÿÿ_KH TPCP vung TNB (03-1-2012)" xfId="195"/>
    <cellStyle name="_KT (2)_2_TG-TH_ÿÿÿÿÿ_kien giang 2" xfId="196"/>
    <cellStyle name="_KT (2)_3" xfId="197"/>
    <cellStyle name="_KT (2)_3_TG-TH" xfId="198"/>
    <cellStyle name="_KT (2)_3_TG-TH_BC  NAM 2007" xfId="199"/>
    <cellStyle name="_KT (2)_3_TG-TH_Bieu mau cong trinh khoi cong moi 3-4" xfId="200"/>
    <cellStyle name="_KT (2)_3_TG-TH_Bieu3ODA" xfId="201"/>
    <cellStyle name="_KT (2)_3_TG-TH_Bieu3ODA_1" xfId="202"/>
    <cellStyle name="_KT (2)_3_TG-TH_Bieu4HTMT" xfId="203"/>
    <cellStyle name="_KT (2)_3_TG-TH_bo sung von KCH nam 2010 va Du an tre kho khan" xfId="204"/>
    <cellStyle name="_KT (2)_3_TG-TH_Book1" xfId="205"/>
    <cellStyle name="_KT (2)_3_TG-TH_Book1_KH TPCP vung TNB (03-1-2012)" xfId="206"/>
    <cellStyle name="_KT (2)_3_TG-TH_Book1_kien giang 2" xfId="207"/>
    <cellStyle name="_KT (2)_3_TG-TH_danh muc chuan bi dau tu 2011 ngay 07-6-2011" xfId="208"/>
    <cellStyle name="_KT (2)_3_TG-TH_Danh muc pbo nguon von XSKT, XDCB nam 2009 chuyen qua nam 2010" xfId="209"/>
    <cellStyle name="_KT (2)_3_TG-TH_dieu chinh KH 2011 ngay 26-5-2011111" xfId="210"/>
    <cellStyle name="_KT (2)_3_TG-TH_DS KCH PHAN BO VON NSDP NAM 2010" xfId="211"/>
    <cellStyle name="_KT (2)_3_TG-TH_giao KH 2011 ngay 10-12-2010" xfId="212"/>
    <cellStyle name="_KT (2)_3_TG-TH_GTGT 2003" xfId="213"/>
    <cellStyle name="_KT (2)_3_TG-TH_KE KHAI THUE GTGT 2004" xfId="214"/>
    <cellStyle name="_KT (2)_3_TG-TH_KE KHAI THUE GTGT 2004_BCTC2004" xfId="215"/>
    <cellStyle name="_KT (2)_3_TG-TH_KH TPCP vung TNB (03-1-2012)" xfId="216"/>
    <cellStyle name="_KT (2)_3_TG-TH_kien giang 2" xfId="217"/>
    <cellStyle name="_KT (2)_3_TG-TH_Lora-tungchau" xfId="218"/>
    <cellStyle name="_KT (2)_3_TG-TH_N-X-T-04" xfId="219"/>
    <cellStyle name="_KT (2)_3_TG-TH_PERSONAL" xfId="220"/>
    <cellStyle name="_KT (2)_3_TG-TH_PERSONAL_BC CV 6403 BKHĐT" xfId="221"/>
    <cellStyle name="_KT (2)_3_TG-TH_PERSONAL_Bieu mau cong trinh khoi cong moi 3-4" xfId="222"/>
    <cellStyle name="_KT (2)_3_TG-TH_PERSONAL_Bieu3ODA" xfId="223"/>
    <cellStyle name="_KT (2)_3_TG-TH_PERSONAL_Bieu4HTMT" xfId="224"/>
    <cellStyle name="_KT (2)_3_TG-TH_PERSONAL_Book1" xfId="225"/>
    <cellStyle name="_KT (2)_3_TG-TH_PERSONAL_Luy ke von ung nam 2011 -Thoa gui ngay 12-8-2012" xfId="226"/>
    <cellStyle name="_KT (2)_3_TG-TH_PERSONAL_Tong hop KHCB 2001" xfId="227"/>
    <cellStyle name="_KT (2)_3_TG-TH_Qt-HT3PQ1(CauKho)" xfId="228"/>
    <cellStyle name="_KT (2)_3_TG-TH_TK152-04" xfId="229"/>
    <cellStyle name="_KT (2)_3_TG-TH_ÿÿÿÿÿ" xfId="230"/>
    <cellStyle name="_KT (2)_3_TG-TH_ÿÿÿÿÿ_KH TPCP vung TNB (03-1-2012)" xfId="231"/>
    <cellStyle name="_KT (2)_3_TG-TH_ÿÿÿÿÿ_kien giang 2" xfId="232"/>
    <cellStyle name="_KT (2)_4" xfId="233"/>
    <cellStyle name="_KT (2)_4_ApGiaVatTu_cayxanh_latgach" xfId="234"/>
    <cellStyle name="_KT (2)_4_BANG TONG HOP TINH HINH THANH QUYET TOAN (MOI I)" xfId="235"/>
    <cellStyle name="_KT (2)_4_BAO GIA NGAY 24-10-08 (co dam)" xfId="236"/>
    <cellStyle name="_KT (2)_4_BC  NAM 2007" xfId="237"/>
    <cellStyle name="_KT (2)_4_BC CV 6403 BKHĐT" xfId="238"/>
    <cellStyle name="_KT (2)_4_BC NQ11-CP - chinh sua lai" xfId="239"/>
    <cellStyle name="_KT (2)_4_BC NQ11-CP-Quynh sau bieu so3" xfId="240"/>
    <cellStyle name="_KT (2)_4_BC_NQ11-CP_-_Thao_sua_lai" xfId="241"/>
    <cellStyle name="_KT (2)_4_Bieu mau cong trinh khoi cong moi 3-4" xfId="242"/>
    <cellStyle name="_KT (2)_4_Bieu3ODA" xfId="243"/>
    <cellStyle name="_KT (2)_4_Bieu3ODA_1" xfId="244"/>
    <cellStyle name="_KT (2)_4_Bieu4HTMT" xfId="245"/>
    <cellStyle name="_KT (2)_4_bo sung von KCH nam 2010 va Du an tre kho khan" xfId="246"/>
    <cellStyle name="_KT (2)_4_Book1" xfId="247"/>
    <cellStyle name="_KT (2)_4_Book1_1" xfId="248"/>
    <cellStyle name="_KT (2)_4_Book1_1_BC CV 6403 BKHĐT" xfId="249"/>
    <cellStyle name="_KT (2)_4_Book1_1_Bieu mau cong trinh khoi cong moi 3-4" xfId="250"/>
    <cellStyle name="_KT (2)_4_Book1_1_Bieu3ODA" xfId="251"/>
    <cellStyle name="_KT (2)_4_Book1_1_Bieu4HTMT" xfId="252"/>
    <cellStyle name="_KT (2)_4_Book1_1_Book1" xfId="253"/>
    <cellStyle name="_KT (2)_4_Book1_1_Luy ke von ung nam 2011 -Thoa gui ngay 12-8-2012" xfId="254"/>
    <cellStyle name="_KT (2)_4_Book1_2" xfId="255"/>
    <cellStyle name="_KT (2)_4_Book1_2_BC CV 6403 BKHĐT" xfId="256"/>
    <cellStyle name="_KT (2)_4_Book1_2_Bieu3ODA" xfId="257"/>
    <cellStyle name="_KT (2)_4_Book1_2_Luy ke von ung nam 2011 -Thoa gui ngay 12-8-2012" xfId="258"/>
    <cellStyle name="_KT (2)_4_Book1_3" xfId="259"/>
    <cellStyle name="_KT (2)_4_Book1_BC CV 6403 BKHĐT" xfId="260"/>
    <cellStyle name="_KT (2)_4_Book1_Bieu mau cong trinh khoi cong moi 3-4" xfId="261"/>
    <cellStyle name="_KT (2)_4_Book1_Bieu3ODA" xfId="262"/>
    <cellStyle name="_KT (2)_4_Book1_Bieu4HTMT" xfId="263"/>
    <cellStyle name="_KT (2)_4_Book1_bo sung von KCH nam 2010 va Du an tre kho khan" xfId="264"/>
    <cellStyle name="_KT (2)_4_Book1_danh muc chuan bi dau tu 2011 ngay 07-6-2011" xfId="265"/>
    <cellStyle name="_KT (2)_4_Book1_Danh muc pbo nguon von XSKT, XDCB nam 2009 chuyen qua nam 2010" xfId="266"/>
    <cellStyle name="_KT (2)_4_Book1_dieu chinh KH 2011 ngay 26-5-2011111" xfId="267"/>
    <cellStyle name="_KT (2)_4_Book1_DS KCH PHAN BO VON NSDP NAM 2010" xfId="268"/>
    <cellStyle name="_KT (2)_4_Book1_giao KH 2011 ngay 10-12-2010" xfId="269"/>
    <cellStyle name="_KT (2)_4_Book1_Luy ke von ung nam 2011 -Thoa gui ngay 12-8-2012" xfId="270"/>
    <cellStyle name="_KT (2)_4_CAU Khanh Nam(Thi Cong)" xfId="271"/>
    <cellStyle name="_KT (2)_4_ChiHuong_ApGia" xfId="272"/>
    <cellStyle name="_KT (2)_4_CoCauPhi (version 1)" xfId="273"/>
    <cellStyle name="_KT (2)_4_danh muc chuan bi dau tu 2011 ngay 07-6-2011" xfId="274"/>
    <cellStyle name="_KT (2)_4_Danh muc pbo nguon von XSKT, XDCB nam 2009 chuyen qua nam 2010" xfId="275"/>
    <cellStyle name="_KT (2)_4_DAU NOI PL-CL TAI PHU LAMHC" xfId="276"/>
    <cellStyle name="_KT (2)_4_dieu chinh KH 2011 ngay 26-5-2011111" xfId="277"/>
    <cellStyle name="_KT (2)_4_DS KCH PHAN BO VON NSDP NAM 2010" xfId="278"/>
    <cellStyle name="_KT (2)_4_DU TRU VAT TU" xfId="279"/>
    <cellStyle name="_KT (2)_4_giao KH 2011 ngay 10-12-2010" xfId="280"/>
    <cellStyle name="_KT (2)_4_GTGT 2003" xfId="281"/>
    <cellStyle name="_KT (2)_4_KE KHAI THUE GTGT 2004" xfId="282"/>
    <cellStyle name="_KT (2)_4_KE KHAI THUE GTGT 2004_BCTC2004" xfId="283"/>
    <cellStyle name="_KT (2)_4_KH TPCP vung TNB (03-1-2012)" xfId="284"/>
    <cellStyle name="_KT (2)_4_kien giang 2" xfId="285"/>
    <cellStyle name="_KT (2)_4_Lora-tungchau" xfId="286"/>
    <cellStyle name="_KT (2)_4_Luy ke von ung nam 2011 -Thoa gui ngay 12-8-2012" xfId="287"/>
    <cellStyle name="_KT (2)_4_NhanCong" xfId="288"/>
    <cellStyle name="_KT (2)_4_N-X-T-04" xfId="289"/>
    <cellStyle name="_KT (2)_4_phu luc tong ket tinh hinh TH giai doan 03-10 (ngay 30)" xfId="290"/>
    <cellStyle name="_KT (2)_4_Qt-HT3PQ1(CauKho)" xfId="291"/>
    <cellStyle name="_KT (2)_4_Sheet1" xfId="292"/>
    <cellStyle name="_KT (2)_4_TG-TH" xfId="293"/>
    <cellStyle name="_KT (2)_4_TK152-04" xfId="294"/>
    <cellStyle name="_KT (2)_4_ÿÿÿÿÿ" xfId="295"/>
    <cellStyle name="_KT (2)_4_ÿÿÿÿÿ_Bieu mau cong trinh khoi cong moi 3-4" xfId="296"/>
    <cellStyle name="_KT (2)_4_ÿÿÿÿÿ_Bieu3ODA" xfId="297"/>
    <cellStyle name="_KT (2)_4_ÿÿÿÿÿ_Bieu4HTMT" xfId="298"/>
    <cellStyle name="_KT (2)_4_ÿÿÿÿÿ_KH TPCP vung TNB (03-1-2012)" xfId="299"/>
    <cellStyle name="_KT (2)_4_ÿÿÿÿÿ_kien giang 2" xfId="300"/>
    <cellStyle name="_KT (2)_5" xfId="301"/>
    <cellStyle name="_KT (2)_5_ApGiaVatTu_cayxanh_latgach" xfId="302"/>
    <cellStyle name="_KT (2)_5_BANG TONG HOP TINH HINH THANH QUYET TOAN (MOI I)" xfId="303"/>
    <cellStyle name="_KT (2)_5_BAO GIA NGAY 24-10-08 (co dam)" xfId="304"/>
    <cellStyle name="_KT (2)_5_BC  NAM 2007" xfId="305"/>
    <cellStyle name="_KT (2)_5_BC CV 6403 BKHĐT" xfId="306"/>
    <cellStyle name="_KT (2)_5_BC NQ11-CP - chinh sua lai" xfId="307"/>
    <cellStyle name="_KT (2)_5_BC NQ11-CP-Quynh sau bieu so3" xfId="308"/>
    <cellStyle name="_KT (2)_5_BC_NQ11-CP_-_Thao_sua_lai" xfId="309"/>
    <cellStyle name="_KT (2)_5_Bieu mau cong trinh khoi cong moi 3-4" xfId="310"/>
    <cellStyle name="_KT (2)_5_Bieu3ODA" xfId="311"/>
    <cellStyle name="_KT (2)_5_Bieu3ODA_1" xfId="312"/>
    <cellStyle name="_KT (2)_5_Bieu4HTMT" xfId="313"/>
    <cellStyle name="_KT (2)_5_bo sung von KCH nam 2010 va Du an tre kho khan" xfId="314"/>
    <cellStyle name="_KT (2)_5_Book1" xfId="315"/>
    <cellStyle name="_KT (2)_5_Book1_1" xfId="316"/>
    <cellStyle name="_KT (2)_5_Book1_1_BC CV 6403 BKHĐT" xfId="317"/>
    <cellStyle name="_KT (2)_5_Book1_1_Bieu mau cong trinh khoi cong moi 3-4" xfId="318"/>
    <cellStyle name="_KT (2)_5_Book1_1_Bieu3ODA" xfId="319"/>
    <cellStyle name="_KT (2)_5_Book1_1_Bieu4HTMT" xfId="320"/>
    <cellStyle name="_KT (2)_5_Book1_1_Book1" xfId="321"/>
    <cellStyle name="_KT (2)_5_Book1_1_Luy ke von ung nam 2011 -Thoa gui ngay 12-8-2012" xfId="322"/>
    <cellStyle name="_KT (2)_5_Book1_2" xfId="323"/>
    <cellStyle name="_KT (2)_5_Book1_2_BC CV 6403 BKHĐT" xfId="324"/>
    <cellStyle name="_KT (2)_5_Book1_2_Bieu3ODA" xfId="325"/>
    <cellStyle name="_KT (2)_5_Book1_2_Luy ke von ung nam 2011 -Thoa gui ngay 12-8-2012" xfId="326"/>
    <cellStyle name="_KT (2)_5_Book1_3" xfId="327"/>
    <cellStyle name="_KT (2)_5_Book1_BC CV 6403 BKHĐT" xfId="328"/>
    <cellStyle name="_KT (2)_5_Book1_Bieu mau cong trinh khoi cong moi 3-4" xfId="329"/>
    <cellStyle name="_KT (2)_5_Book1_Bieu3ODA" xfId="330"/>
    <cellStyle name="_KT (2)_5_Book1_Bieu4HTMT" xfId="331"/>
    <cellStyle name="_KT (2)_5_Book1_bo sung von KCH nam 2010 va Du an tre kho khan" xfId="332"/>
    <cellStyle name="_KT (2)_5_Book1_danh muc chuan bi dau tu 2011 ngay 07-6-2011" xfId="333"/>
    <cellStyle name="_KT (2)_5_Book1_Danh muc pbo nguon von XSKT, XDCB nam 2009 chuyen qua nam 2010" xfId="334"/>
    <cellStyle name="_KT (2)_5_Book1_dieu chinh KH 2011 ngay 26-5-2011111" xfId="335"/>
    <cellStyle name="_KT (2)_5_Book1_DS KCH PHAN BO VON NSDP NAM 2010" xfId="336"/>
    <cellStyle name="_KT (2)_5_Book1_giao KH 2011 ngay 10-12-2010" xfId="337"/>
    <cellStyle name="_KT (2)_5_Book1_Luy ke von ung nam 2011 -Thoa gui ngay 12-8-2012" xfId="338"/>
    <cellStyle name="_KT (2)_5_CAU Khanh Nam(Thi Cong)" xfId="339"/>
    <cellStyle name="_KT (2)_5_ChiHuong_ApGia" xfId="340"/>
    <cellStyle name="_KT (2)_5_CoCauPhi (version 1)" xfId="341"/>
    <cellStyle name="_KT (2)_5_danh muc chuan bi dau tu 2011 ngay 07-6-2011" xfId="342"/>
    <cellStyle name="_KT (2)_5_Danh muc pbo nguon von XSKT, XDCB nam 2009 chuyen qua nam 2010" xfId="343"/>
    <cellStyle name="_KT (2)_5_DAU NOI PL-CL TAI PHU LAMHC" xfId="344"/>
    <cellStyle name="_KT (2)_5_dieu chinh KH 2011 ngay 26-5-2011111" xfId="345"/>
    <cellStyle name="_KT (2)_5_DS KCH PHAN BO VON NSDP NAM 2010" xfId="346"/>
    <cellStyle name="_KT (2)_5_DU TRU VAT TU" xfId="347"/>
    <cellStyle name="_KT (2)_5_giao KH 2011 ngay 10-12-2010" xfId="348"/>
    <cellStyle name="_KT (2)_5_GTGT 2003" xfId="349"/>
    <cellStyle name="_KT (2)_5_KE KHAI THUE GTGT 2004" xfId="350"/>
    <cellStyle name="_KT (2)_5_KE KHAI THUE GTGT 2004_BCTC2004" xfId="351"/>
    <cellStyle name="_KT (2)_5_KH TPCP vung TNB (03-1-2012)" xfId="352"/>
    <cellStyle name="_KT (2)_5_kien giang 2" xfId="353"/>
    <cellStyle name="_KT (2)_5_Lora-tungchau" xfId="354"/>
    <cellStyle name="_KT (2)_5_Luy ke von ung nam 2011 -Thoa gui ngay 12-8-2012" xfId="355"/>
    <cellStyle name="_KT (2)_5_NhanCong" xfId="356"/>
    <cellStyle name="_KT (2)_5_N-X-T-04" xfId="357"/>
    <cellStyle name="_KT (2)_5_phu luc tong ket tinh hinh TH giai doan 03-10 (ngay 30)" xfId="358"/>
    <cellStyle name="_KT (2)_5_Qt-HT3PQ1(CauKho)" xfId="359"/>
    <cellStyle name="_KT (2)_5_Sheet1" xfId="360"/>
    <cellStyle name="_KT (2)_5_TK152-04" xfId="361"/>
    <cellStyle name="_KT (2)_5_ÿÿÿÿÿ" xfId="362"/>
    <cellStyle name="_KT (2)_5_ÿÿÿÿÿ_Bieu mau cong trinh khoi cong moi 3-4" xfId="363"/>
    <cellStyle name="_KT (2)_5_ÿÿÿÿÿ_Bieu3ODA" xfId="364"/>
    <cellStyle name="_KT (2)_5_ÿÿÿÿÿ_Bieu4HTMT" xfId="365"/>
    <cellStyle name="_KT (2)_5_ÿÿÿÿÿ_KH TPCP vung TNB (03-1-2012)" xfId="366"/>
    <cellStyle name="_KT (2)_5_ÿÿÿÿÿ_kien giang 2" xfId="367"/>
    <cellStyle name="_KT (2)_BC  NAM 2007" xfId="368"/>
    <cellStyle name="_KT (2)_Bieu mau cong trinh khoi cong moi 3-4" xfId="369"/>
    <cellStyle name="_KT (2)_Bieu3ODA" xfId="370"/>
    <cellStyle name="_KT (2)_Bieu3ODA_1" xfId="371"/>
    <cellStyle name="_KT (2)_Bieu4HTMT" xfId="372"/>
    <cellStyle name="_KT (2)_bo sung von KCH nam 2010 va Du an tre kho khan" xfId="373"/>
    <cellStyle name="_KT (2)_Book1" xfId="374"/>
    <cellStyle name="_KT (2)_Book1_KH TPCP vung TNB (03-1-2012)" xfId="375"/>
    <cellStyle name="_KT (2)_Book1_kien giang 2" xfId="376"/>
    <cellStyle name="_KT (2)_danh muc chuan bi dau tu 2011 ngay 07-6-2011" xfId="377"/>
    <cellStyle name="_KT (2)_Danh muc pbo nguon von XSKT, XDCB nam 2009 chuyen qua nam 2010" xfId="378"/>
    <cellStyle name="_KT (2)_dieu chinh KH 2011 ngay 26-5-2011111" xfId="379"/>
    <cellStyle name="_KT (2)_DS KCH PHAN BO VON NSDP NAM 2010" xfId="380"/>
    <cellStyle name="_KT (2)_giao KH 2011 ngay 10-12-2010" xfId="381"/>
    <cellStyle name="_KT (2)_GTGT 2003" xfId="382"/>
    <cellStyle name="_KT (2)_KE KHAI THUE GTGT 2004" xfId="383"/>
    <cellStyle name="_KT (2)_KE KHAI THUE GTGT 2004_BCTC2004" xfId="384"/>
    <cellStyle name="_KT (2)_KH TPCP vung TNB (03-1-2012)" xfId="385"/>
    <cellStyle name="_KT (2)_kien giang 2" xfId="386"/>
    <cellStyle name="_KT (2)_Lora-tungchau" xfId="387"/>
    <cellStyle name="_KT (2)_N-X-T-04" xfId="388"/>
    <cellStyle name="_KT (2)_PERSONAL" xfId="389"/>
    <cellStyle name="_KT (2)_PERSONAL_BC CV 6403 BKHĐT" xfId="390"/>
    <cellStyle name="_KT (2)_PERSONAL_Bieu mau cong trinh khoi cong moi 3-4" xfId="391"/>
    <cellStyle name="_KT (2)_PERSONAL_Bieu3ODA" xfId="392"/>
    <cellStyle name="_KT (2)_PERSONAL_Bieu4HTMT" xfId="393"/>
    <cellStyle name="_KT (2)_PERSONAL_Book1" xfId="394"/>
    <cellStyle name="_KT (2)_PERSONAL_Luy ke von ung nam 2011 -Thoa gui ngay 12-8-2012" xfId="395"/>
    <cellStyle name="_KT (2)_PERSONAL_Tong hop KHCB 2001" xfId="396"/>
    <cellStyle name="_KT (2)_Qt-HT3PQ1(CauKho)" xfId="397"/>
    <cellStyle name="_KT (2)_TG-TH" xfId="398"/>
    <cellStyle name="_KT (2)_TK152-04" xfId="399"/>
    <cellStyle name="_KT (2)_ÿÿÿÿÿ" xfId="400"/>
    <cellStyle name="_KT (2)_ÿÿÿÿÿ_KH TPCP vung TNB (03-1-2012)" xfId="401"/>
    <cellStyle name="_KT (2)_ÿÿÿÿÿ_kien giang 2" xfId="402"/>
    <cellStyle name="_KT_TG" xfId="403"/>
    <cellStyle name="_KT_TG_1" xfId="404"/>
    <cellStyle name="_KT_TG_1_ApGiaVatTu_cayxanh_latgach" xfId="405"/>
    <cellStyle name="_KT_TG_1_BANG TONG HOP TINH HINH THANH QUYET TOAN (MOI I)" xfId="406"/>
    <cellStyle name="_KT_TG_1_BAO GIA NGAY 24-10-08 (co dam)" xfId="407"/>
    <cellStyle name="_KT_TG_1_BC  NAM 2007" xfId="408"/>
    <cellStyle name="_KT_TG_1_BC CV 6403 BKHĐT" xfId="409"/>
    <cellStyle name="_KT_TG_1_BC NQ11-CP - chinh sua lai" xfId="410"/>
    <cellStyle name="_KT_TG_1_BC NQ11-CP-Quynh sau bieu so3" xfId="411"/>
    <cellStyle name="_KT_TG_1_BC_NQ11-CP_-_Thao_sua_lai" xfId="412"/>
    <cellStyle name="_KT_TG_1_Bieu mau cong trinh khoi cong moi 3-4" xfId="413"/>
    <cellStyle name="_KT_TG_1_Bieu3ODA" xfId="414"/>
    <cellStyle name="_KT_TG_1_Bieu3ODA_1" xfId="415"/>
    <cellStyle name="_KT_TG_1_Bieu4HTMT" xfId="416"/>
    <cellStyle name="_KT_TG_1_bo sung von KCH nam 2010 va Du an tre kho khan" xfId="417"/>
    <cellStyle name="_KT_TG_1_Book1" xfId="418"/>
    <cellStyle name="_KT_TG_1_Book1_1" xfId="419"/>
    <cellStyle name="_KT_TG_1_Book1_1_BC CV 6403 BKHĐT" xfId="420"/>
    <cellStyle name="_KT_TG_1_Book1_1_Bieu mau cong trinh khoi cong moi 3-4" xfId="421"/>
    <cellStyle name="_KT_TG_1_Book1_1_Bieu3ODA" xfId="422"/>
    <cellStyle name="_KT_TG_1_Book1_1_Bieu4HTMT" xfId="423"/>
    <cellStyle name="_KT_TG_1_Book1_1_Book1" xfId="424"/>
    <cellStyle name="_KT_TG_1_Book1_1_Luy ke von ung nam 2011 -Thoa gui ngay 12-8-2012" xfId="425"/>
    <cellStyle name="_KT_TG_1_Book1_2" xfId="426"/>
    <cellStyle name="_KT_TG_1_Book1_2_BC CV 6403 BKHĐT" xfId="427"/>
    <cellStyle name="_KT_TG_1_Book1_2_Bieu3ODA" xfId="428"/>
    <cellStyle name="_KT_TG_1_Book1_2_Luy ke von ung nam 2011 -Thoa gui ngay 12-8-2012" xfId="429"/>
    <cellStyle name="_KT_TG_1_Book1_3" xfId="430"/>
    <cellStyle name="_KT_TG_1_Book1_BC CV 6403 BKHĐT" xfId="431"/>
    <cellStyle name="_KT_TG_1_Book1_Bieu mau cong trinh khoi cong moi 3-4" xfId="432"/>
    <cellStyle name="_KT_TG_1_Book1_Bieu3ODA" xfId="433"/>
    <cellStyle name="_KT_TG_1_Book1_Bieu4HTMT" xfId="434"/>
    <cellStyle name="_KT_TG_1_Book1_bo sung von KCH nam 2010 va Du an tre kho khan" xfId="435"/>
    <cellStyle name="_KT_TG_1_Book1_danh muc chuan bi dau tu 2011 ngay 07-6-2011" xfId="436"/>
    <cellStyle name="_KT_TG_1_Book1_Danh muc pbo nguon von XSKT, XDCB nam 2009 chuyen qua nam 2010" xfId="437"/>
    <cellStyle name="_KT_TG_1_Book1_dieu chinh KH 2011 ngay 26-5-2011111" xfId="438"/>
    <cellStyle name="_KT_TG_1_Book1_DS KCH PHAN BO VON NSDP NAM 2010" xfId="439"/>
    <cellStyle name="_KT_TG_1_Book1_giao KH 2011 ngay 10-12-2010" xfId="440"/>
    <cellStyle name="_KT_TG_1_Book1_Luy ke von ung nam 2011 -Thoa gui ngay 12-8-2012" xfId="441"/>
    <cellStyle name="_KT_TG_1_CAU Khanh Nam(Thi Cong)" xfId="442"/>
    <cellStyle name="_KT_TG_1_ChiHuong_ApGia" xfId="443"/>
    <cellStyle name="_KT_TG_1_CoCauPhi (version 1)" xfId="444"/>
    <cellStyle name="_KT_TG_1_danh muc chuan bi dau tu 2011 ngay 07-6-2011" xfId="445"/>
    <cellStyle name="_KT_TG_1_Danh muc pbo nguon von XSKT, XDCB nam 2009 chuyen qua nam 2010" xfId="446"/>
    <cellStyle name="_KT_TG_1_DAU NOI PL-CL TAI PHU LAMHC" xfId="447"/>
    <cellStyle name="_KT_TG_1_dieu chinh KH 2011 ngay 26-5-2011111" xfId="448"/>
    <cellStyle name="_KT_TG_1_DS KCH PHAN BO VON NSDP NAM 2010" xfId="449"/>
    <cellStyle name="_KT_TG_1_DU TRU VAT TU" xfId="450"/>
    <cellStyle name="_KT_TG_1_giao KH 2011 ngay 10-12-2010" xfId="451"/>
    <cellStyle name="_KT_TG_1_GTGT 2003" xfId="452"/>
    <cellStyle name="_KT_TG_1_KE KHAI THUE GTGT 2004" xfId="453"/>
    <cellStyle name="_KT_TG_1_KE KHAI THUE GTGT 2004_BCTC2004" xfId="454"/>
    <cellStyle name="_KT_TG_1_KH TPCP vung TNB (03-1-2012)" xfId="455"/>
    <cellStyle name="_KT_TG_1_kien giang 2" xfId="456"/>
    <cellStyle name="_KT_TG_1_Lora-tungchau" xfId="457"/>
    <cellStyle name="_KT_TG_1_Luy ke von ung nam 2011 -Thoa gui ngay 12-8-2012" xfId="458"/>
    <cellStyle name="_KT_TG_1_NhanCong" xfId="459"/>
    <cellStyle name="_KT_TG_1_N-X-T-04" xfId="460"/>
    <cellStyle name="_KT_TG_1_phu luc tong ket tinh hinh TH giai doan 03-10 (ngay 30)" xfId="461"/>
    <cellStyle name="_KT_TG_1_Qt-HT3PQ1(CauKho)" xfId="462"/>
    <cellStyle name="_KT_TG_1_Sheet1" xfId="463"/>
    <cellStyle name="_KT_TG_1_TK152-04" xfId="464"/>
    <cellStyle name="_KT_TG_1_ÿÿÿÿÿ" xfId="465"/>
    <cellStyle name="_KT_TG_1_ÿÿÿÿÿ_Bieu mau cong trinh khoi cong moi 3-4" xfId="466"/>
    <cellStyle name="_KT_TG_1_ÿÿÿÿÿ_Bieu3ODA" xfId="467"/>
    <cellStyle name="_KT_TG_1_ÿÿÿÿÿ_Bieu4HTMT" xfId="468"/>
    <cellStyle name="_KT_TG_1_ÿÿÿÿÿ_KH TPCP vung TNB (03-1-2012)" xfId="469"/>
    <cellStyle name="_KT_TG_1_ÿÿÿÿÿ_kien giang 2" xfId="470"/>
    <cellStyle name="_KT_TG_2" xfId="471"/>
    <cellStyle name="_KT_TG_2_ApGiaVatTu_cayxanh_latgach" xfId="472"/>
    <cellStyle name="_KT_TG_2_BANG TONG HOP TINH HINH THANH QUYET TOAN (MOI I)" xfId="473"/>
    <cellStyle name="_KT_TG_2_BAO GIA NGAY 24-10-08 (co dam)" xfId="474"/>
    <cellStyle name="_KT_TG_2_BC  NAM 2007" xfId="475"/>
    <cellStyle name="_KT_TG_2_BC CV 6403 BKHĐT" xfId="476"/>
    <cellStyle name="_KT_TG_2_BC NQ11-CP - chinh sua lai" xfId="477"/>
    <cellStyle name="_KT_TG_2_BC NQ11-CP-Quynh sau bieu so3" xfId="478"/>
    <cellStyle name="_KT_TG_2_BC_NQ11-CP_-_Thao_sua_lai" xfId="479"/>
    <cellStyle name="_KT_TG_2_Bieu mau cong trinh khoi cong moi 3-4" xfId="480"/>
    <cellStyle name="_KT_TG_2_Bieu3ODA" xfId="481"/>
    <cellStyle name="_KT_TG_2_Bieu3ODA_1" xfId="482"/>
    <cellStyle name="_KT_TG_2_Bieu4HTMT" xfId="483"/>
    <cellStyle name="_KT_TG_2_bo sung von KCH nam 2010 va Du an tre kho khan" xfId="484"/>
    <cellStyle name="_KT_TG_2_Book1" xfId="485"/>
    <cellStyle name="_KT_TG_2_Book1_1" xfId="486"/>
    <cellStyle name="_KT_TG_2_Book1_1_BC CV 6403 BKHĐT" xfId="487"/>
    <cellStyle name="_KT_TG_2_Book1_1_Bieu mau cong trinh khoi cong moi 3-4" xfId="488"/>
    <cellStyle name="_KT_TG_2_Book1_1_Bieu3ODA" xfId="489"/>
    <cellStyle name="_KT_TG_2_Book1_1_Bieu4HTMT" xfId="490"/>
    <cellStyle name="_KT_TG_2_Book1_1_Book1" xfId="491"/>
    <cellStyle name="_KT_TG_2_Book1_1_Luy ke von ung nam 2011 -Thoa gui ngay 12-8-2012" xfId="492"/>
    <cellStyle name="_KT_TG_2_Book1_2" xfId="493"/>
    <cellStyle name="_KT_TG_2_Book1_2_BC CV 6403 BKHĐT" xfId="494"/>
    <cellStyle name="_KT_TG_2_Book1_2_Bieu3ODA" xfId="495"/>
    <cellStyle name="_KT_TG_2_Book1_2_Luy ke von ung nam 2011 -Thoa gui ngay 12-8-2012" xfId="496"/>
    <cellStyle name="_KT_TG_2_Book1_3" xfId="497"/>
    <cellStyle name="_KT_TG_2_Book1_BC CV 6403 BKHĐT" xfId="498"/>
    <cellStyle name="_KT_TG_2_Book1_Bieu mau cong trinh khoi cong moi 3-4" xfId="499"/>
    <cellStyle name="_KT_TG_2_Book1_Bieu3ODA" xfId="500"/>
    <cellStyle name="_KT_TG_2_Book1_Bieu4HTMT" xfId="501"/>
    <cellStyle name="_KT_TG_2_Book1_bo sung von KCH nam 2010 va Du an tre kho khan" xfId="502"/>
    <cellStyle name="_KT_TG_2_Book1_danh muc chuan bi dau tu 2011 ngay 07-6-2011" xfId="503"/>
    <cellStyle name="_KT_TG_2_Book1_Danh muc pbo nguon von XSKT, XDCB nam 2009 chuyen qua nam 2010" xfId="504"/>
    <cellStyle name="_KT_TG_2_Book1_dieu chinh KH 2011 ngay 26-5-2011111" xfId="505"/>
    <cellStyle name="_KT_TG_2_Book1_DS KCH PHAN BO VON NSDP NAM 2010" xfId="506"/>
    <cellStyle name="_KT_TG_2_Book1_giao KH 2011 ngay 10-12-2010" xfId="507"/>
    <cellStyle name="_KT_TG_2_Book1_Luy ke von ung nam 2011 -Thoa gui ngay 12-8-2012" xfId="508"/>
    <cellStyle name="_KT_TG_2_CAU Khanh Nam(Thi Cong)" xfId="509"/>
    <cellStyle name="_KT_TG_2_ChiHuong_ApGia" xfId="510"/>
    <cellStyle name="_KT_TG_2_CoCauPhi (version 1)" xfId="511"/>
    <cellStyle name="_KT_TG_2_danh muc chuan bi dau tu 2011 ngay 07-6-2011" xfId="512"/>
    <cellStyle name="_KT_TG_2_Danh muc pbo nguon von XSKT, XDCB nam 2009 chuyen qua nam 2010" xfId="513"/>
    <cellStyle name="_KT_TG_2_DAU NOI PL-CL TAI PHU LAMHC" xfId="514"/>
    <cellStyle name="_KT_TG_2_dieu chinh KH 2011 ngay 26-5-2011111" xfId="515"/>
    <cellStyle name="_KT_TG_2_DS KCH PHAN BO VON NSDP NAM 2010" xfId="516"/>
    <cellStyle name="_KT_TG_2_DU TRU VAT TU" xfId="517"/>
    <cellStyle name="_KT_TG_2_giao KH 2011 ngay 10-12-2010" xfId="518"/>
    <cellStyle name="_KT_TG_2_GTGT 2003" xfId="519"/>
    <cellStyle name="_KT_TG_2_KE KHAI THUE GTGT 2004" xfId="520"/>
    <cellStyle name="_KT_TG_2_KE KHAI THUE GTGT 2004_BCTC2004" xfId="521"/>
    <cellStyle name="_KT_TG_2_KH TPCP vung TNB (03-1-2012)" xfId="522"/>
    <cellStyle name="_KT_TG_2_kien giang 2" xfId="523"/>
    <cellStyle name="_KT_TG_2_Lora-tungchau" xfId="524"/>
    <cellStyle name="_KT_TG_2_Luy ke von ung nam 2011 -Thoa gui ngay 12-8-2012" xfId="525"/>
    <cellStyle name="_KT_TG_2_NhanCong" xfId="526"/>
    <cellStyle name="_KT_TG_2_N-X-T-04" xfId="527"/>
    <cellStyle name="_KT_TG_2_phu luc tong ket tinh hinh TH giai doan 03-10 (ngay 30)" xfId="528"/>
    <cellStyle name="_KT_TG_2_Qt-HT3PQ1(CauKho)" xfId="529"/>
    <cellStyle name="_KT_TG_2_Sheet1" xfId="530"/>
    <cellStyle name="_KT_TG_2_TK152-04" xfId="531"/>
    <cellStyle name="_KT_TG_2_ÿÿÿÿÿ" xfId="532"/>
    <cellStyle name="_KT_TG_2_ÿÿÿÿÿ_Bieu mau cong trinh khoi cong moi 3-4" xfId="533"/>
    <cellStyle name="_KT_TG_2_ÿÿÿÿÿ_Bieu3ODA" xfId="534"/>
    <cellStyle name="_KT_TG_2_ÿÿÿÿÿ_Bieu4HTMT" xfId="535"/>
    <cellStyle name="_KT_TG_2_ÿÿÿÿÿ_KH TPCP vung TNB (03-1-2012)" xfId="536"/>
    <cellStyle name="_KT_TG_2_ÿÿÿÿÿ_kien giang 2" xfId="537"/>
    <cellStyle name="_KT_TG_3" xfId="538"/>
    <cellStyle name="_KT_TG_4" xfId="539"/>
    <cellStyle name="_KT_TG_4_Lora-tungchau" xfId="540"/>
    <cellStyle name="_KT_TG_4_Qt-HT3PQ1(CauKho)" xfId="541"/>
    <cellStyle name="_Lora-tungchau" xfId="542"/>
    <cellStyle name="_Luy ke von ung nam 2011 -Thoa gui ngay 12-8-2012" xfId="543"/>
    <cellStyle name="_mau so 3" xfId="544"/>
    <cellStyle name="_MauThanTKKT-goi7-DonGia2143(vl t7)" xfId="545"/>
    <cellStyle name="_MauThanTKKT-goi7-DonGia2143(vl t7)_!1 1 bao cao giao KH ve HTCMT vung TNB   12-12-2011" xfId="546"/>
    <cellStyle name="_MauThanTKKT-goi7-DonGia2143(vl t7)_Bieu4HTMT" xfId="547"/>
    <cellStyle name="_MauThanTKKT-goi7-DonGia2143(vl t7)_Bieu4HTMT_!1 1 bao cao giao KH ve HTCMT vung TNB   12-12-2011" xfId="548"/>
    <cellStyle name="_MauThanTKKT-goi7-DonGia2143(vl t7)_Bieu4HTMT_KH TPCP vung TNB (03-1-2012)" xfId="549"/>
    <cellStyle name="_MauThanTKKT-goi7-DonGia2143(vl t7)_KH TPCP vung TNB (03-1-2012)" xfId="550"/>
    <cellStyle name="_Nhu cau von ung truoc 2011 Tha h Hoa + Nge An gui TW" xfId="551"/>
    <cellStyle name="_Nhu cau von ung truoc 2011 Tha h Hoa + Nge An gui TW_!1 1 bao cao giao KH ve HTCMT vung TNB   12-12-2011" xfId="552"/>
    <cellStyle name="_Nhu cau von ung truoc 2011 Tha h Hoa + Nge An gui TW_Bieu4HTMT" xfId="553"/>
    <cellStyle name="_Nhu cau von ung truoc 2011 Tha h Hoa + Nge An gui TW_Bieu4HTMT_!1 1 bao cao giao KH ve HTCMT vung TNB   12-12-2011" xfId="554"/>
    <cellStyle name="_Nhu cau von ung truoc 2011 Tha h Hoa + Nge An gui TW_Bieu4HTMT_KH TPCP vung TNB (03-1-2012)" xfId="555"/>
    <cellStyle name="_Nhu cau von ung truoc 2011 Tha h Hoa + Nge An gui TW_KH TPCP vung TNB (03-1-2012)" xfId="556"/>
    <cellStyle name="_N-X-T-04" xfId="557"/>
    <cellStyle name="_PERSONAL" xfId="558"/>
    <cellStyle name="_PERSONAL_BC CV 6403 BKHĐT" xfId="559"/>
    <cellStyle name="_PERSONAL_Bieu mau cong trinh khoi cong moi 3-4" xfId="560"/>
    <cellStyle name="_PERSONAL_Bieu3ODA" xfId="561"/>
    <cellStyle name="_PERSONAL_Bieu4HTMT" xfId="562"/>
    <cellStyle name="_PERSONAL_Book1" xfId="563"/>
    <cellStyle name="_PERSONAL_Luy ke von ung nam 2011 -Thoa gui ngay 12-8-2012" xfId="564"/>
    <cellStyle name="_PERSONAL_Tong hop KHCB 2001" xfId="565"/>
    <cellStyle name="_phong bo mon22" xfId="566"/>
    <cellStyle name="_phong bo mon22_!1 1 bao cao giao KH ve HTCMT vung TNB   12-12-2011" xfId="567"/>
    <cellStyle name="_phong bo mon22_KH TPCP vung TNB (03-1-2012)" xfId="568"/>
    <cellStyle name="_phu luc tong ket tinh hinh TH giai doan 03-10 (ngay 30)" xfId="569"/>
    <cellStyle name="_Q TOAN  SCTX QL.62 QUI I ( oanh)" xfId="570"/>
    <cellStyle name="_Q TOAN  SCTX QL.62 QUI II ( oanh)" xfId="571"/>
    <cellStyle name="_QT SCTXQL62_QT1 (Cty QL)" xfId="572"/>
    <cellStyle name="_Qt-HT3PQ1(CauKho)" xfId="573"/>
    <cellStyle name="_Sheet1" xfId="574"/>
    <cellStyle name="_Sheet2" xfId="575"/>
    <cellStyle name="_TG-TH" xfId="576"/>
    <cellStyle name="_TG-TH_1" xfId="577"/>
    <cellStyle name="_TG-TH_1_ApGiaVatTu_cayxanh_latgach" xfId="578"/>
    <cellStyle name="_TG-TH_1_BANG TONG HOP TINH HINH THANH QUYET TOAN (MOI I)" xfId="579"/>
    <cellStyle name="_TG-TH_1_BAO GIA NGAY 24-10-08 (co dam)" xfId="580"/>
    <cellStyle name="_TG-TH_1_BC  NAM 2007" xfId="581"/>
    <cellStyle name="_TG-TH_1_BC CV 6403 BKHĐT" xfId="582"/>
    <cellStyle name="_TG-TH_1_BC NQ11-CP - chinh sua lai" xfId="583"/>
    <cellStyle name="_TG-TH_1_BC NQ11-CP-Quynh sau bieu so3" xfId="584"/>
    <cellStyle name="_TG-TH_1_BC_NQ11-CP_-_Thao_sua_lai" xfId="585"/>
    <cellStyle name="_TG-TH_1_Bieu mau cong trinh khoi cong moi 3-4" xfId="586"/>
    <cellStyle name="_TG-TH_1_Bieu3ODA" xfId="587"/>
    <cellStyle name="_TG-TH_1_Bieu3ODA_1" xfId="588"/>
    <cellStyle name="_TG-TH_1_Bieu4HTMT" xfId="589"/>
    <cellStyle name="_TG-TH_1_bo sung von KCH nam 2010 va Du an tre kho khan" xfId="590"/>
    <cellStyle name="_TG-TH_1_Book1" xfId="591"/>
    <cellStyle name="_TG-TH_1_Book1_1" xfId="592"/>
    <cellStyle name="_TG-TH_1_Book1_1_BC CV 6403 BKHĐT" xfId="593"/>
    <cellStyle name="_TG-TH_1_Book1_1_Bieu mau cong trinh khoi cong moi 3-4" xfId="594"/>
    <cellStyle name="_TG-TH_1_Book1_1_Bieu3ODA" xfId="595"/>
    <cellStyle name="_TG-TH_1_Book1_1_Bieu4HTMT" xfId="596"/>
    <cellStyle name="_TG-TH_1_Book1_1_Book1" xfId="597"/>
    <cellStyle name="_TG-TH_1_Book1_1_Luy ke von ung nam 2011 -Thoa gui ngay 12-8-2012" xfId="598"/>
    <cellStyle name="_TG-TH_1_Book1_2" xfId="599"/>
    <cellStyle name="_TG-TH_1_Book1_2_BC CV 6403 BKHĐT" xfId="600"/>
    <cellStyle name="_TG-TH_1_Book1_2_Bieu3ODA" xfId="601"/>
    <cellStyle name="_TG-TH_1_Book1_2_Luy ke von ung nam 2011 -Thoa gui ngay 12-8-2012" xfId="602"/>
    <cellStyle name="_TG-TH_1_Book1_3" xfId="603"/>
    <cellStyle name="_TG-TH_1_Book1_BC CV 6403 BKHĐT" xfId="604"/>
    <cellStyle name="_TG-TH_1_Book1_Bieu mau cong trinh khoi cong moi 3-4" xfId="605"/>
    <cellStyle name="_TG-TH_1_Book1_Bieu3ODA" xfId="606"/>
    <cellStyle name="_TG-TH_1_Book1_Bieu4HTMT" xfId="607"/>
    <cellStyle name="_TG-TH_1_Book1_bo sung von KCH nam 2010 va Du an tre kho khan" xfId="608"/>
    <cellStyle name="_TG-TH_1_Book1_danh muc chuan bi dau tu 2011 ngay 07-6-2011" xfId="609"/>
    <cellStyle name="_TG-TH_1_Book1_Danh muc pbo nguon von XSKT, XDCB nam 2009 chuyen qua nam 2010" xfId="610"/>
    <cellStyle name="_TG-TH_1_Book1_dieu chinh KH 2011 ngay 26-5-2011111" xfId="611"/>
    <cellStyle name="_TG-TH_1_Book1_DS KCH PHAN BO VON NSDP NAM 2010" xfId="612"/>
    <cellStyle name="_TG-TH_1_Book1_giao KH 2011 ngay 10-12-2010" xfId="613"/>
    <cellStyle name="_TG-TH_1_Book1_Luy ke von ung nam 2011 -Thoa gui ngay 12-8-2012" xfId="614"/>
    <cellStyle name="_TG-TH_1_CAU Khanh Nam(Thi Cong)" xfId="615"/>
    <cellStyle name="_TG-TH_1_ChiHuong_ApGia" xfId="616"/>
    <cellStyle name="_TG-TH_1_CoCauPhi (version 1)" xfId="617"/>
    <cellStyle name="_TG-TH_1_danh muc chuan bi dau tu 2011 ngay 07-6-2011" xfId="618"/>
    <cellStyle name="_TG-TH_1_Danh muc pbo nguon von XSKT, XDCB nam 2009 chuyen qua nam 2010" xfId="619"/>
    <cellStyle name="_TG-TH_1_DAU NOI PL-CL TAI PHU LAMHC" xfId="620"/>
    <cellStyle name="_TG-TH_1_dieu chinh KH 2011 ngay 26-5-2011111" xfId="621"/>
    <cellStyle name="_TG-TH_1_DS KCH PHAN BO VON NSDP NAM 2010" xfId="622"/>
    <cellStyle name="_TG-TH_1_DU TRU VAT TU" xfId="623"/>
    <cellStyle name="_TG-TH_1_giao KH 2011 ngay 10-12-2010" xfId="624"/>
    <cellStyle name="_TG-TH_1_GTGT 2003" xfId="625"/>
    <cellStyle name="_TG-TH_1_KE KHAI THUE GTGT 2004" xfId="626"/>
    <cellStyle name="_TG-TH_1_KE KHAI THUE GTGT 2004_BCTC2004" xfId="627"/>
    <cellStyle name="_TG-TH_1_KH TPCP vung TNB (03-1-2012)" xfId="628"/>
    <cellStyle name="_TG-TH_1_kien giang 2" xfId="629"/>
    <cellStyle name="_TG-TH_1_Lora-tungchau" xfId="630"/>
    <cellStyle name="_TG-TH_1_Luy ke von ung nam 2011 -Thoa gui ngay 12-8-2012" xfId="631"/>
    <cellStyle name="_TG-TH_1_NhanCong" xfId="632"/>
    <cellStyle name="_TG-TH_1_N-X-T-04" xfId="633"/>
    <cellStyle name="_TG-TH_1_phu luc tong ket tinh hinh TH giai doan 03-10 (ngay 30)" xfId="634"/>
    <cellStyle name="_TG-TH_1_Qt-HT3PQ1(CauKho)" xfId="635"/>
    <cellStyle name="_TG-TH_1_Sheet1" xfId="636"/>
    <cellStyle name="_TG-TH_1_TK152-04" xfId="637"/>
    <cellStyle name="_TG-TH_1_ÿÿÿÿÿ" xfId="638"/>
    <cellStyle name="_TG-TH_1_ÿÿÿÿÿ_Bieu mau cong trinh khoi cong moi 3-4" xfId="639"/>
    <cellStyle name="_TG-TH_1_ÿÿÿÿÿ_Bieu3ODA" xfId="640"/>
    <cellStyle name="_TG-TH_1_ÿÿÿÿÿ_Bieu4HTMT" xfId="641"/>
    <cellStyle name="_TG-TH_1_ÿÿÿÿÿ_KH TPCP vung TNB (03-1-2012)" xfId="642"/>
    <cellStyle name="_TG-TH_1_ÿÿÿÿÿ_kien giang 2" xfId="643"/>
    <cellStyle name="_TG-TH_2" xfId="644"/>
    <cellStyle name="_TG-TH_2_ApGiaVatTu_cayxanh_latgach" xfId="645"/>
    <cellStyle name="_TG-TH_2_BANG TONG HOP TINH HINH THANH QUYET TOAN (MOI I)" xfId="646"/>
    <cellStyle name="_TG-TH_2_BAO GIA NGAY 24-10-08 (co dam)" xfId="647"/>
    <cellStyle name="_TG-TH_2_BC  NAM 2007" xfId="648"/>
    <cellStyle name="_TG-TH_2_BC CV 6403 BKHĐT" xfId="649"/>
    <cellStyle name="_TG-TH_2_BC NQ11-CP - chinh sua lai" xfId="650"/>
    <cellStyle name="_TG-TH_2_BC NQ11-CP-Quynh sau bieu so3" xfId="651"/>
    <cellStyle name="_TG-TH_2_BC_NQ11-CP_-_Thao_sua_lai" xfId="652"/>
    <cellStyle name="_TG-TH_2_Bieu mau cong trinh khoi cong moi 3-4" xfId="653"/>
    <cellStyle name="_TG-TH_2_Bieu3ODA" xfId="654"/>
    <cellStyle name="_TG-TH_2_Bieu3ODA_1" xfId="655"/>
    <cellStyle name="_TG-TH_2_Bieu4HTMT" xfId="656"/>
    <cellStyle name="_TG-TH_2_bo sung von KCH nam 2010 va Du an tre kho khan" xfId="657"/>
    <cellStyle name="_TG-TH_2_Book1" xfId="658"/>
    <cellStyle name="_TG-TH_2_Book1_1" xfId="659"/>
    <cellStyle name="_TG-TH_2_Book1_1_BC CV 6403 BKHĐT" xfId="660"/>
    <cellStyle name="_TG-TH_2_Book1_1_Bieu mau cong trinh khoi cong moi 3-4" xfId="661"/>
    <cellStyle name="_TG-TH_2_Book1_1_Bieu3ODA" xfId="662"/>
    <cellStyle name="_TG-TH_2_Book1_1_Bieu4HTMT" xfId="663"/>
    <cellStyle name="_TG-TH_2_Book1_1_Book1" xfId="664"/>
    <cellStyle name="_TG-TH_2_Book1_1_Luy ke von ung nam 2011 -Thoa gui ngay 12-8-2012" xfId="665"/>
    <cellStyle name="_TG-TH_2_Book1_2" xfId="666"/>
    <cellStyle name="_TG-TH_2_Book1_2_BC CV 6403 BKHĐT" xfId="667"/>
    <cellStyle name="_TG-TH_2_Book1_2_Bieu3ODA" xfId="668"/>
    <cellStyle name="_TG-TH_2_Book1_2_Luy ke von ung nam 2011 -Thoa gui ngay 12-8-2012" xfId="669"/>
    <cellStyle name="_TG-TH_2_Book1_3" xfId="670"/>
    <cellStyle name="_TG-TH_2_Book1_BC CV 6403 BKHĐT" xfId="671"/>
    <cellStyle name="_TG-TH_2_Book1_Bieu mau cong trinh khoi cong moi 3-4" xfId="672"/>
    <cellStyle name="_TG-TH_2_Book1_Bieu3ODA" xfId="673"/>
    <cellStyle name="_TG-TH_2_Book1_Bieu4HTMT" xfId="674"/>
    <cellStyle name="_TG-TH_2_Book1_bo sung von KCH nam 2010 va Du an tre kho khan" xfId="675"/>
    <cellStyle name="_TG-TH_2_Book1_danh muc chuan bi dau tu 2011 ngay 07-6-2011" xfId="676"/>
    <cellStyle name="_TG-TH_2_Book1_Danh muc pbo nguon von XSKT, XDCB nam 2009 chuyen qua nam 2010" xfId="677"/>
    <cellStyle name="_TG-TH_2_Book1_dieu chinh KH 2011 ngay 26-5-2011111" xfId="678"/>
    <cellStyle name="_TG-TH_2_Book1_DS KCH PHAN BO VON NSDP NAM 2010" xfId="679"/>
    <cellStyle name="_TG-TH_2_Book1_giao KH 2011 ngay 10-12-2010" xfId="680"/>
    <cellStyle name="_TG-TH_2_Book1_Luy ke von ung nam 2011 -Thoa gui ngay 12-8-2012" xfId="681"/>
    <cellStyle name="_TG-TH_2_CAU Khanh Nam(Thi Cong)" xfId="682"/>
    <cellStyle name="_TG-TH_2_ChiHuong_ApGia" xfId="683"/>
    <cellStyle name="_TG-TH_2_CoCauPhi (version 1)" xfId="684"/>
    <cellStyle name="_TG-TH_2_danh muc chuan bi dau tu 2011 ngay 07-6-2011" xfId="685"/>
    <cellStyle name="_TG-TH_2_Danh muc pbo nguon von XSKT, XDCB nam 2009 chuyen qua nam 2010" xfId="686"/>
    <cellStyle name="_TG-TH_2_DAU NOI PL-CL TAI PHU LAMHC" xfId="687"/>
    <cellStyle name="_TG-TH_2_dieu chinh KH 2011 ngay 26-5-2011111" xfId="688"/>
    <cellStyle name="_TG-TH_2_DS KCH PHAN BO VON NSDP NAM 2010" xfId="689"/>
    <cellStyle name="_TG-TH_2_DU TRU VAT TU" xfId="690"/>
    <cellStyle name="_TG-TH_2_giao KH 2011 ngay 10-12-2010" xfId="691"/>
    <cellStyle name="_TG-TH_2_GTGT 2003" xfId="692"/>
    <cellStyle name="_TG-TH_2_KE KHAI THUE GTGT 2004" xfId="693"/>
    <cellStyle name="_TG-TH_2_KE KHAI THUE GTGT 2004_BCTC2004" xfId="694"/>
    <cellStyle name="_TG-TH_2_KH TPCP vung TNB (03-1-2012)" xfId="695"/>
    <cellStyle name="_TG-TH_2_kien giang 2" xfId="696"/>
    <cellStyle name="_TG-TH_2_Lora-tungchau" xfId="697"/>
    <cellStyle name="_TG-TH_2_Luy ke von ung nam 2011 -Thoa gui ngay 12-8-2012" xfId="698"/>
    <cellStyle name="_TG-TH_2_NhanCong" xfId="699"/>
    <cellStyle name="_TG-TH_2_N-X-T-04" xfId="700"/>
    <cellStyle name="_TG-TH_2_phu luc tong ket tinh hinh TH giai doan 03-10 (ngay 30)" xfId="701"/>
    <cellStyle name="_TG-TH_2_Qt-HT3PQ1(CauKho)" xfId="702"/>
    <cellStyle name="_TG-TH_2_Sheet1" xfId="703"/>
    <cellStyle name="_TG-TH_2_TK152-04" xfId="704"/>
    <cellStyle name="_TG-TH_2_ÿÿÿÿÿ" xfId="705"/>
    <cellStyle name="_TG-TH_2_ÿÿÿÿÿ_Bieu mau cong trinh khoi cong moi 3-4" xfId="706"/>
    <cellStyle name="_TG-TH_2_ÿÿÿÿÿ_Bieu3ODA" xfId="707"/>
    <cellStyle name="_TG-TH_2_ÿÿÿÿÿ_Bieu4HTMT" xfId="708"/>
    <cellStyle name="_TG-TH_2_ÿÿÿÿÿ_KH TPCP vung TNB (03-1-2012)" xfId="709"/>
    <cellStyle name="_TG-TH_2_ÿÿÿÿÿ_kien giang 2" xfId="710"/>
    <cellStyle name="_TG-TH_3" xfId="711"/>
    <cellStyle name="_TG-TH_3_Lora-tungchau" xfId="712"/>
    <cellStyle name="_TG-TH_3_Qt-HT3PQ1(CauKho)" xfId="713"/>
    <cellStyle name="_TG-TH_4" xfId="714"/>
    <cellStyle name="_TK152-04" xfId="715"/>
    <cellStyle name="_Tong dutoan PP LAHAI" xfId="716"/>
    <cellStyle name="_TPCP GT-24-5-Mien Nui" xfId="717"/>
    <cellStyle name="_TPCP GT-24-5-Mien Nui_!1 1 bao cao giao KH ve HTCMT vung TNB   12-12-2011" xfId="718"/>
    <cellStyle name="_TPCP GT-24-5-Mien Nui_Bieu4HTMT" xfId="719"/>
    <cellStyle name="_TPCP GT-24-5-Mien Nui_Bieu4HTMT_!1 1 bao cao giao KH ve HTCMT vung TNB   12-12-2011" xfId="720"/>
    <cellStyle name="_TPCP GT-24-5-Mien Nui_Bieu4HTMT_KH TPCP vung TNB (03-1-2012)" xfId="721"/>
    <cellStyle name="_TPCP GT-24-5-Mien Nui_KH TPCP vung TNB (03-1-2012)" xfId="722"/>
    <cellStyle name="_ung truoc 2011 NSTW Thanh Hoa + Nge An gui Thu 12-5" xfId="723"/>
    <cellStyle name="_ung truoc 2011 NSTW Thanh Hoa + Nge An gui Thu 12-5_!1 1 bao cao giao KH ve HTCMT vung TNB   12-12-2011" xfId="724"/>
    <cellStyle name="_ung truoc 2011 NSTW Thanh Hoa + Nge An gui Thu 12-5_Bieu4HTMT" xfId="725"/>
    <cellStyle name="_ung truoc 2011 NSTW Thanh Hoa + Nge An gui Thu 12-5_Bieu4HTMT_!1 1 bao cao giao KH ve HTCMT vung TNB   12-12-2011" xfId="726"/>
    <cellStyle name="_ung truoc 2011 NSTW Thanh Hoa + Nge An gui Thu 12-5_Bieu4HTMT_KH TPCP vung TNB (03-1-2012)" xfId="727"/>
    <cellStyle name="_ung truoc 2011 NSTW Thanh Hoa + Nge An gui Thu 12-5_KH TPCP vung TNB (03-1-2012)" xfId="728"/>
    <cellStyle name="_ung truoc cua long an (6-5-2010)" xfId="729"/>
    <cellStyle name="_Ung von nam 2011 vung TNB - Doan Cong tac (12-5-2010)" xfId="730"/>
    <cellStyle name="_Ung von nam 2011 vung TNB - Doan Cong tac (12-5-2010)_!1 1 bao cao giao KH ve HTCMT vung TNB   12-12-2011" xfId="731"/>
    <cellStyle name="_Ung von nam 2011 vung TNB - Doan Cong tac (12-5-2010)_Bieu4HTMT" xfId="732"/>
    <cellStyle name="_Ung von nam 2011 vung TNB - Doan Cong tac (12-5-2010)_Bieu4HTMT_!1 1 bao cao giao KH ve HTCMT vung TNB   12-12-2011" xfId="733"/>
    <cellStyle name="_Ung von nam 2011 vung TNB - Doan Cong tac (12-5-2010)_Bieu4HTMT_KH TPCP vung TNB (03-1-2012)" xfId="734"/>
    <cellStyle name="_Ung von nam 2011 vung TNB - Doan Cong tac (12-5-2010)_Cong trinh co y kien LD_Dang_NN_2011-Tay nguyen-9-10" xfId="735"/>
    <cellStyle name="_Ung von nam 2011 vung TNB - Doan Cong tac (12-5-2010)_Cong trinh co y kien LD_Dang_NN_2011-Tay nguyen-9-10_!1 1 bao cao giao KH ve HTCMT vung TNB   12-12-2011" xfId="736"/>
    <cellStyle name="_Ung von nam 2011 vung TNB - Doan Cong tac (12-5-2010)_Cong trinh co y kien LD_Dang_NN_2011-Tay nguyen-9-10_Bieu4HTMT" xfId="737"/>
    <cellStyle name="_Ung von nam 2011 vung TNB - Doan Cong tac (12-5-2010)_Cong trinh co y kien LD_Dang_NN_2011-Tay nguyen-9-10_Bieu4HTMT_!1 1 bao cao giao KH ve HTCMT vung TNB   12-12-2011" xfId="738"/>
    <cellStyle name="_Ung von nam 2011 vung TNB - Doan Cong tac (12-5-2010)_Cong trinh co y kien LD_Dang_NN_2011-Tay nguyen-9-10_Bieu4HTMT_KH TPCP vung TNB (03-1-2012)" xfId="739"/>
    <cellStyle name="_Ung von nam 2011 vung TNB - Doan Cong tac (12-5-2010)_Cong trinh co y kien LD_Dang_NN_2011-Tay nguyen-9-10_KH TPCP vung TNB (03-1-2012)" xfId="740"/>
    <cellStyle name="_Ung von nam 2011 vung TNB - Doan Cong tac (12-5-2010)_KH TPCP vung TNB (03-1-2012)" xfId="741"/>
    <cellStyle name="_Ung von nam 2011 vung TNB - Doan Cong tac (12-5-2010)_TN - Ho tro khac 2011" xfId="742"/>
    <cellStyle name="_Ung von nam 2011 vung TNB - Doan Cong tac (12-5-2010)_TN - Ho tro khac 2011_!1 1 bao cao giao KH ve HTCMT vung TNB   12-12-2011" xfId="743"/>
    <cellStyle name="_Ung von nam 2011 vung TNB - Doan Cong tac (12-5-2010)_TN - Ho tro khac 2011_Bieu4HTMT" xfId="744"/>
    <cellStyle name="_Ung von nam 2011 vung TNB - Doan Cong tac (12-5-2010)_TN - Ho tro khac 2011_Bieu4HTMT_!1 1 bao cao giao KH ve HTCMT vung TNB   12-12-2011" xfId="745"/>
    <cellStyle name="_Ung von nam 2011 vung TNB - Doan Cong tac (12-5-2010)_TN - Ho tro khac 2011_Bieu4HTMT_KH TPCP vung TNB (03-1-2012)" xfId="746"/>
    <cellStyle name="_Ung von nam 2011 vung TNB - Doan Cong tac (12-5-2010)_TN - Ho tro khac 2011_KH TPCP vung TNB (03-1-2012)" xfId="747"/>
    <cellStyle name="_x005f_x0001_" xfId="748"/>
    <cellStyle name="_x005f_x0001__!1 1 bao cao giao KH ve HTCMT vung TNB   12-12-2011" xfId="749"/>
    <cellStyle name="_x005f_x0001__kien giang 2" xfId="750"/>
    <cellStyle name="_x005f_x000d__x005f_x000a_JournalTemplate=C:\COMFO\CTALK\JOURSTD.TPL_x005f_x000d__x005f_x000a_LbStateAddress=3 3 0 251 1 89 2 311_x005f_x000d__x005f_x000a_LbStateJou" xfId="751"/>
    <cellStyle name="_XDCB thang 12.2010" xfId="752"/>
    <cellStyle name="_ÿÿÿÿÿ" xfId="753"/>
    <cellStyle name="_ÿÿÿÿÿ_Bieu mau cong trinh khoi cong moi 3-4" xfId="754"/>
    <cellStyle name="_ÿÿÿÿÿ_Bieu mau cong trinh khoi cong moi 3-4_!1 1 bao cao giao KH ve HTCMT vung TNB   12-12-2011" xfId="755"/>
    <cellStyle name="_ÿÿÿÿÿ_Bieu mau cong trinh khoi cong moi 3-4_KH TPCP vung TNB (03-1-2012)" xfId="756"/>
    <cellStyle name="_ÿÿÿÿÿ_Bieu3ODA" xfId="757"/>
    <cellStyle name="_ÿÿÿÿÿ_Bieu3ODA_!1 1 bao cao giao KH ve HTCMT vung TNB   12-12-2011" xfId="758"/>
    <cellStyle name="_ÿÿÿÿÿ_Bieu3ODA_KH TPCP vung TNB (03-1-2012)" xfId="759"/>
    <cellStyle name="_ÿÿÿÿÿ_Bieu4HTMT" xfId="760"/>
    <cellStyle name="_ÿÿÿÿÿ_Bieu4HTMT_!1 1 bao cao giao KH ve HTCMT vung TNB   12-12-2011" xfId="761"/>
    <cellStyle name="_ÿÿÿÿÿ_Bieu4HTMT_KH TPCP vung TNB (03-1-2012)" xfId="762"/>
    <cellStyle name="_ÿÿÿÿÿ_Kh ql62 (2010) 11-09" xfId="763"/>
    <cellStyle name="_ÿÿÿÿÿ_KH TPCP vung TNB (03-1-2012)" xfId="764"/>
    <cellStyle name="_ÿÿÿÿÿ_Khung 2012" xfId="765"/>
    <cellStyle name="_ÿÿÿÿÿ_kien giang 2" xfId="766"/>
    <cellStyle name="~1" xfId="767"/>
    <cellStyle name="’Ê‰Ý [0.00]_laroux" xfId="768"/>
    <cellStyle name="’Ê‰Ý_laroux" xfId="769"/>
    <cellStyle name="•W?_Format" xfId="770"/>
    <cellStyle name="•W€_’·Šú‰p•¶" xfId="771"/>
    <cellStyle name="•W_¯–ì" xfId="772"/>
    <cellStyle name="W_MARINE" xfId="773"/>
    <cellStyle name="0" xfId="774"/>
    <cellStyle name="0 2" xfId="775"/>
    <cellStyle name="0,0_x000d__x000a_NA_x000d__x000a_" xfId="776"/>
    <cellStyle name="0,0_x005f_x000d__x005f_x000a_NA_x005f_x000d__x005f_x000a_" xfId="777"/>
    <cellStyle name="0.0" xfId="778"/>
    <cellStyle name="0.0 2" xfId="779"/>
    <cellStyle name="0.00" xfId="780"/>
    <cellStyle name="0.00 2" xfId="781"/>
    <cellStyle name="1" xfId="782"/>
    <cellStyle name="1_!1 1 bao cao giao KH ve HTCMT vung TNB   12-12-2011" xfId="783"/>
    <cellStyle name="1_BAO GIA NGAY 24-10-08 (co dam)" xfId="784"/>
    <cellStyle name="1_Bieu4HTMT" xfId="785"/>
    <cellStyle name="1_Book1" xfId="786"/>
    <cellStyle name="1_Book1_1" xfId="787"/>
    <cellStyle name="1_Book1_1_!1 1 bao cao giao KH ve HTCMT vung TNB   12-12-2011" xfId="788"/>
    <cellStyle name="1_Book1_1_Bieu4HTMT" xfId="789"/>
    <cellStyle name="1_Book1_1_Bieu4HTMT_!1 1 bao cao giao KH ve HTCMT vung TNB   12-12-2011" xfId="790"/>
    <cellStyle name="1_Book1_1_Bieu4HTMT_KH TPCP vung TNB (03-1-2012)" xfId="791"/>
    <cellStyle name="1_Book1_1_KH TPCP vung TNB (03-1-2012)" xfId="792"/>
    <cellStyle name="1_Cau thuy dien Ban La (Cu Anh)" xfId="793"/>
    <cellStyle name="1_Cau thuy dien Ban La (Cu Anh)_!1 1 bao cao giao KH ve HTCMT vung TNB   12-12-2011" xfId="794"/>
    <cellStyle name="1_Cau thuy dien Ban La (Cu Anh)_Bieu4HTMT" xfId="795"/>
    <cellStyle name="1_Cau thuy dien Ban La (Cu Anh)_Bieu4HTMT_!1 1 bao cao giao KH ve HTCMT vung TNB   12-12-2011" xfId="796"/>
    <cellStyle name="1_Cau thuy dien Ban La (Cu Anh)_Bieu4HTMT_KH TPCP vung TNB (03-1-2012)" xfId="797"/>
    <cellStyle name="1_Cau thuy dien Ban La (Cu Anh)_KH TPCP vung TNB (03-1-2012)" xfId="798"/>
    <cellStyle name="1_Cong trinh co y kien LD_Dang_NN_2011-Tay nguyen-9-10" xfId="799"/>
    <cellStyle name="1_Du toan 558 (Km17+508.12 - Km 22)" xfId="800"/>
    <cellStyle name="1_Du toan 558 (Km17+508.12 - Km 22)_!1 1 bao cao giao KH ve HTCMT vung TNB   12-12-2011" xfId="801"/>
    <cellStyle name="1_Du toan 558 (Km17+508.12 - Km 22)_Bieu4HTMT" xfId="802"/>
    <cellStyle name="1_Du toan 558 (Km17+508.12 - Km 22)_Bieu4HTMT_!1 1 bao cao giao KH ve HTCMT vung TNB   12-12-2011" xfId="803"/>
    <cellStyle name="1_Du toan 558 (Km17+508.12 - Km 22)_Bieu4HTMT_KH TPCP vung TNB (03-1-2012)" xfId="804"/>
    <cellStyle name="1_Du toan 558 (Km17+508.12 - Km 22)_KH TPCP vung TNB (03-1-2012)" xfId="805"/>
    <cellStyle name="1_Gia_VLQL48_duyet " xfId="806"/>
    <cellStyle name="1_Gia_VLQL48_duyet _!1 1 bao cao giao KH ve HTCMT vung TNB   12-12-2011" xfId="807"/>
    <cellStyle name="1_Gia_VLQL48_duyet _Bieu4HTMT" xfId="808"/>
    <cellStyle name="1_Gia_VLQL48_duyet _Bieu4HTMT_!1 1 bao cao giao KH ve HTCMT vung TNB   12-12-2011" xfId="809"/>
    <cellStyle name="1_Gia_VLQL48_duyet _Bieu4HTMT_KH TPCP vung TNB (03-1-2012)" xfId="810"/>
    <cellStyle name="1_Gia_VLQL48_duyet _KH TPCP vung TNB (03-1-2012)" xfId="811"/>
    <cellStyle name="1_Kh ql62 (2010) 11-09" xfId="812"/>
    <cellStyle name="1_KH TPCP vung TNB (03-1-2012)" xfId="813"/>
    <cellStyle name="1_Khung 2012" xfId="814"/>
    <cellStyle name="1_KlQdinhduyet" xfId="815"/>
    <cellStyle name="1_KlQdinhduyet_!1 1 bao cao giao KH ve HTCMT vung TNB   12-12-2011" xfId="816"/>
    <cellStyle name="1_KlQdinhduyet_Bieu4HTMT" xfId="817"/>
    <cellStyle name="1_KlQdinhduyet_Bieu4HTMT_!1 1 bao cao giao KH ve HTCMT vung TNB   12-12-2011" xfId="818"/>
    <cellStyle name="1_KlQdinhduyet_Bieu4HTMT_KH TPCP vung TNB (03-1-2012)" xfId="819"/>
    <cellStyle name="1_KlQdinhduyet_KH TPCP vung TNB (03-1-2012)" xfId="820"/>
    <cellStyle name="1_TN - Ho tro khac 2011" xfId="821"/>
    <cellStyle name="1_TRUNG PMU 5" xfId="822"/>
    <cellStyle name="1_ÿÿÿÿÿ" xfId="823"/>
    <cellStyle name="1_ÿÿÿÿÿ_Bieu tong hop nhu cau ung 2011 da chon loc -Mien nui" xfId="824"/>
    <cellStyle name="1_ÿÿÿÿÿ_Bieu tong hop nhu cau ung 2011 da chon loc -Mien nui 2" xfId="825"/>
    <cellStyle name="1_ÿÿÿÿÿ_Kh ql62 (2010) 11-09" xfId="826"/>
    <cellStyle name="1_ÿÿÿÿÿ_Khung 2012" xfId="827"/>
    <cellStyle name="15" xfId="828"/>
    <cellStyle name="18" xfId="829"/>
    <cellStyle name="¹éºÐÀ²_      " xfId="830"/>
    <cellStyle name="2" xfId="831"/>
    <cellStyle name="2_Book1" xfId="832"/>
    <cellStyle name="2_Book1_1" xfId="833"/>
    <cellStyle name="2_Book1_1_!1 1 bao cao giao KH ve HTCMT vung TNB   12-12-2011" xfId="834"/>
    <cellStyle name="2_Book1_1_Bieu4HTMT" xfId="835"/>
    <cellStyle name="2_Book1_1_Bieu4HTMT_!1 1 bao cao giao KH ve HTCMT vung TNB   12-12-2011" xfId="836"/>
    <cellStyle name="2_Book1_1_Bieu4HTMT_KH TPCP vung TNB (03-1-2012)" xfId="837"/>
    <cellStyle name="2_Book1_1_KH TPCP vung TNB (03-1-2012)" xfId="838"/>
    <cellStyle name="2_Cau thuy dien Ban La (Cu Anh)" xfId="839"/>
    <cellStyle name="2_Cau thuy dien Ban La (Cu Anh)_!1 1 bao cao giao KH ve HTCMT vung TNB   12-12-2011" xfId="840"/>
    <cellStyle name="2_Cau thuy dien Ban La (Cu Anh)_Bieu4HTMT" xfId="841"/>
    <cellStyle name="2_Cau thuy dien Ban La (Cu Anh)_Bieu4HTMT_!1 1 bao cao giao KH ve HTCMT vung TNB   12-12-2011" xfId="842"/>
    <cellStyle name="2_Cau thuy dien Ban La (Cu Anh)_Bieu4HTMT_KH TPCP vung TNB (03-1-2012)" xfId="843"/>
    <cellStyle name="2_Cau thuy dien Ban La (Cu Anh)_KH TPCP vung TNB (03-1-2012)" xfId="844"/>
    <cellStyle name="2_Du toan 558 (Km17+508.12 - Km 22)" xfId="845"/>
    <cellStyle name="2_Du toan 558 (Km17+508.12 - Km 22)_!1 1 bao cao giao KH ve HTCMT vung TNB   12-12-2011" xfId="846"/>
    <cellStyle name="2_Du toan 558 (Km17+508.12 - Km 22)_Bieu4HTMT" xfId="847"/>
    <cellStyle name="2_Du toan 558 (Km17+508.12 - Km 22)_Bieu4HTMT_!1 1 bao cao giao KH ve HTCMT vung TNB   12-12-2011" xfId="848"/>
    <cellStyle name="2_Du toan 558 (Km17+508.12 - Km 22)_Bieu4HTMT_KH TPCP vung TNB (03-1-2012)" xfId="849"/>
    <cellStyle name="2_Du toan 558 (Km17+508.12 - Km 22)_KH TPCP vung TNB (03-1-2012)" xfId="850"/>
    <cellStyle name="2_Gia_VLQL48_duyet " xfId="851"/>
    <cellStyle name="2_Gia_VLQL48_duyet _!1 1 bao cao giao KH ve HTCMT vung TNB   12-12-2011" xfId="852"/>
    <cellStyle name="2_Gia_VLQL48_duyet _Bieu4HTMT" xfId="853"/>
    <cellStyle name="2_Gia_VLQL48_duyet _Bieu4HTMT_!1 1 bao cao giao KH ve HTCMT vung TNB   12-12-2011" xfId="854"/>
    <cellStyle name="2_Gia_VLQL48_duyet _Bieu4HTMT_KH TPCP vung TNB (03-1-2012)" xfId="855"/>
    <cellStyle name="2_Gia_VLQL48_duyet _KH TPCP vung TNB (03-1-2012)" xfId="856"/>
    <cellStyle name="2_KlQdinhduyet" xfId="857"/>
    <cellStyle name="2_KlQdinhduyet_!1 1 bao cao giao KH ve HTCMT vung TNB   12-12-2011" xfId="858"/>
    <cellStyle name="2_KlQdinhduyet_Bieu4HTMT" xfId="859"/>
    <cellStyle name="2_KlQdinhduyet_Bieu4HTMT_!1 1 bao cao giao KH ve HTCMT vung TNB   12-12-2011" xfId="860"/>
    <cellStyle name="2_KlQdinhduyet_Bieu4HTMT_KH TPCP vung TNB (03-1-2012)" xfId="861"/>
    <cellStyle name="2_KlQdinhduyet_KH TPCP vung TNB (03-1-2012)" xfId="862"/>
    <cellStyle name="2_TRUNG PMU 5" xfId="863"/>
    <cellStyle name="2_ÿÿÿÿÿ" xfId="864"/>
    <cellStyle name="2_ÿÿÿÿÿ_Bieu tong hop nhu cau ung 2011 da chon loc -Mien nui" xfId="865"/>
    <cellStyle name="2_ÿÿÿÿÿ_Bieu tong hop nhu cau ung 2011 da chon loc -Mien nui 2" xfId="866"/>
    <cellStyle name="-2001" xfId="867"/>
    <cellStyle name="3" xfId="868"/>
    <cellStyle name="3_Book1" xfId="869"/>
    <cellStyle name="3_Book1_1" xfId="870"/>
    <cellStyle name="3_Book1_1_!1 1 bao cao giao KH ve HTCMT vung TNB   12-12-2011" xfId="871"/>
    <cellStyle name="3_Book1_1_Bieu4HTMT" xfId="872"/>
    <cellStyle name="3_Book1_1_Bieu4HTMT_!1 1 bao cao giao KH ve HTCMT vung TNB   12-12-2011" xfId="873"/>
    <cellStyle name="3_Book1_1_Bieu4HTMT_KH TPCP vung TNB (03-1-2012)" xfId="874"/>
    <cellStyle name="3_Book1_1_KH TPCP vung TNB (03-1-2012)" xfId="875"/>
    <cellStyle name="3_Cau thuy dien Ban La (Cu Anh)" xfId="876"/>
    <cellStyle name="3_Cau thuy dien Ban La (Cu Anh)_!1 1 bao cao giao KH ve HTCMT vung TNB   12-12-2011" xfId="877"/>
    <cellStyle name="3_Cau thuy dien Ban La (Cu Anh)_Bieu4HTMT" xfId="878"/>
    <cellStyle name="3_Cau thuy dien Ban La (Cu Anh)_Bieu4HTMT_!1 1 bao cao giao KH ve HTCMT vung TNB   12-12-2011" xfId="879"/>
    <cellStyle name="3_Cau thuy dien Ban La (Cu Anh)_Bieu4HTMT_KH TPCP vung TNB (03-1-2012)" xfId="880"/>
    <cellStyle name="3_Cau thuy dien Ban La (Cu Anh)_KH TPCP vung TNB (03-1-2012)" xfId="881"/>
    <cellStyle name="3_Du toan 558 (Km17+508.12 - Km 22)" xfId="882"/>
    <cellStyle name="3_Du toan 558 (Km17+508.12 - Km 22)_!1 1 bao cao giao KH ve HTCMT vung TNB   12-12-2011" xfId="883"/>
    <cellStyle name="3_Du toan 558 (Km17+508.12 - Km 22)_Bieu4HTMT" xfId="884"/>
    <cellStyle name="3_Du toan 558 (Km17+508.12 - Km 22)_Bieu4HTMT_!1 1 bao cao giao KH ve HTCMT vung TNB   12-12-2011" xfId="885"/>
    <cellStyle name="3_Du toan 558 (Km17+508.12 - Km 22)_Bieu4HTMT_KH TPCP vung TNB (03-1-2012)" xfId="886"/>
    <cellStyle name="3_Du toan 558 (Km17+508.12 - Km 22)_KH TPCP vung TNB (03-1-2012)" xfId="887"/>
    <cellStyle name="3_Gia_VLQL48_duyet " xfId="888"/>
    <cellStyle name="3_Gia_VLQL48_duyet _!1 1 bao cao giao KH ve HTCMT vung TNB   12-12-2011" xfId="889"/>
    <cellStyle name="3_Gia_VLQL48_duyet _Bieu4HTMT" xfId="890"/>
    <cellStyle name="3_Gia_VLQL48_duyet _Bieu4HTMT_!1 1 bao cao giao KH ve HTCMT vung TNB   12-12-2011" xfId="891"/>
    <cellStyle name="3_Gia_VLQL48_duyet _Bieu4HTMT_KH TPCP vung TNB (03-1-2012)" xfId="892"/>
    <cellStyle name="3_Gia_VLQL48_duyet _KH TPCP vung TNB (03-1-2012)" xfId="893"/>
    <cellStyle name="3_KlQdinhduyet" xfId="894"/>
    <cellStyle name="3_KlQdinhduyet_!1 1 bao cao giao KH ve HTCMT vung TNB   12-12-2011" xfId="895"/>
    <cellStyle name="3_KlQdinhduyet_Bieu4HTMT" xfId="896"/>
    <cellStyle name="3_KlQdinhduyet_Bieu4HTMT_!1 1 bao cao giao KH ve HTCMT vung TNB   12-12-2011" xfId="897"/>
    <cellStyle name="3_KlQdinhduyet_Bieu4HTMT_KH TPCP vung TNB (03-1-2012)" xfId="898"/>
    <cellStyle name="3_KlQdinhduyet_KH TPCP vung TNB (03-1-2012)" xfId="899"/>
    <cellStyle name="3_ÿÿÿÿÿ" xfId="900"/>
    <cellStyle name="4" xfId="901"/>
    <cellStyle name="4_Book1" xfId="902"/>
    <cellStyle name="4_Book1_1" xfId="903"/>
    <cellStyle name="4_Book1_1_!1 1 bao cao giao KH ve HTCMT vung TNB   12-12-2011" xfId="904"/>
    <cellStyle name="4_Book1_1_Bieu4HTMT" xfId="905"/>
    <cellStyle name="4_Book1_1_Bieu4HTMT_!1 1 bao cao giao KH ve HTCMT vung TNB   12-12-2011" xfId="906"/>
    <cellStyle name="4_Book1_1_Bieu4HTMT_KH TPCP vung TNB (03-1-2012)" xfId="907"/>
    <cellStyle name="4_Book1_1_KH TPCP vung TNB (03-1-2012)" xfId="908"/>
    <cellStyle name="4_Cau thuy dien Ban La (Cu Anh)" xfId="909"/>
    <cellStyle name="4_Cau thuy dien Ban La (Cu Anh)_!1 1 bao cao giao KH ve HTCMT vung TNB   12-12-2011" xfId="910"/>
    <cellStyle name="4_Cau thuy dien Ban La (Cu Anh)_Bieu4HTMT" xfId="911"/>
    <cellStyle name="4_Cau thuy dien Ban La (Cu Anh)_Bieu4HTMT_!1 1 bao cao giao KH ve HTCMT vung TNB   12-12-2011" xfId="912"/>
    <cellStyle name="4_Cau thuy dien Ban La (Cu Anh)_Bieu4HTMT_KH TPCP vung TNB (03-1-2012)" xfId="913"/>
    <cellStyle name="4_Cau thuy dien Ban La (Cu Anh)_KH TPCP vung TNB (03-1-2012)" xfId="914"/>
    <cellStyle name="4_Du toan 558 (Km17+508.12 - Km 22)" xfId="915"/>
    <cellStyle name="4_Du toan 558 (Km17+508.12 - Km 22)_!1 1 bao cao giao KH ve HTCMT vung TNB   12-12-2011" xfId="916"/>
    <cellStyle name="4_Du toan 558 (Km17+508.12 - Km 22)_Bieu4HTMT" xfId="917"/>
    <cellStyle name="4_Du toan 558 (Km17+508.12 - Km 22)_Bieu4HTMT_!1 1 bao cao giao KH ve HTCMT vung TNB   12-12-2011" xfId="918"/>
    <cellStyle name="4_Du toan 558 (Km17+508.12 - Km 22)_Bieu4HTMT_KH TPCP vung TNB (03-1-2012)" xfId="919"/>
    <cellStyle name="4_Du toan 558 (Km17+508.12 - Km 22)_KH TPCP vung TNB (03-1-2012)" xfId="920"/>
    <cellStyle name="4_Gia_VLQL48_duyet " xfId="921"/>
    <cellStyle name="4_Gia_VLQL48_duyet _!1 1 bao cao giao KH ve HTCMT vung TNB   12-12-2011" xfId="922"/>
    <cellStyle name="4_Gia_VLQL48_duyet _Bieu4HTMT" xfId="923"/>
    <cellStyle name="4_Gia_VLQL48_duyet _Bieu4HTMT_!1 1 bao cao giao KH ve HTCMT vung TNB   12-12-2011" xfId="924"/>
    <cellStyle name="4_Gia_VLQL48_duyet _Bieu4HTMT_KH TPCP vung TNB (03-1-2012)" xfId="925"/>
    <cellStyle name="4_Gia_VLQL48_duyet _KH TPCP vung TNB (03-1-2012)" xfId="926"/>
    <cellStyle name="4_KlQdinhduyet" xfId="927"/>
    <cellStyle name="4_KlQdinhduyet_!1 1 bao cao giao KH ve HTCMT vung TNB   12-12-2011" xfId="928"/>
    <cellStyle name="4_KlQdinhduyet_Bieu4HTMT" xfId="929"/>
    <cellStyle name="4_KlQdinhduyet_Bieu4HTMT_!1 1 bao cao giao KH ve HTCMT vung TNB   12-12-2011" xfId="930"/>
    <cellStyle name="4_KlQdinhduyet_Bieu4HTMT_KH TPCP vung TNB (03-1-2012)" xfId="931"/>
    <cellStyle name="4_KlQdinhduyet_KH TPCP vung TNB (03-1-2012)" xfId="932"/>
    <cellStyle name="4_ÿÿÿÿÿ" xfId="933"/>
    <cellStyle name="52" xfId="934"/>
    <cellStyle name="6" xfId="935"/>
    <cellStyle name="6_Cong trinh co y kien LD_Dang_NN_2011-Tay nguyen-9-10" xfId="936"/>
    <cellStyle name="6_Cong trinh co y kien LD_Dang_NN_2011-Tay nguyen-9-10_!1 1 bao cao giao KH ve HTCMT vung TNB   12-12-2011" xfId="937"/>
    <cellStyle name="6_Cong trinh co y kien LD_Dang_NN_2011-Tay nguyen-9-10_Bieu4HTMT" xfId="938"/>
    <cellStyle name="6_Cong trinh co y kien LD_Dang_NN_2011-Tay nguyen-9-10_Bieu4HTMT_!1 1 bao cao giao KH ve HTCMT vung TNB   12-12-2011" xfId="939"/>
    <cellStyle name="6_Cong trinh co y kien LD_Dang_NN_2011-Tay nguyen-9-10_Bieu4HTMT_KH TPCP vung TNB (03-1-2012)" xfId="940"/>
    <cellStyle name="6_Cong trinh co y kien LD_Dang_NN_2011-Tay nguyen-9-10_KH TPCP vung TNB (03-1-2012)" xfId="941"/>
    <cellStyle name="6_TN - Ho tro khac 2011" xfId="942"/>
    <cellStyle name="6_TN - Ho tro khac 2011_!1 1 bao cao giao KH ve HTCMT vung TNB   12-12-2011" xfId="943"/>
    <cellStyle name="6_TN - Ho tro khac 2011_Bieu4HTMT" xfId="944"/>
    <cellStyle name="6_TN - Ho tro khac 2011_Bieu4HTMT_!1 1 bao cao giao KH ve HTCMT vung TNB   12-12-2011" xfId="945"/>
    <cellStyle name="6_TN - Ho tro khac 2011_Bieu4HTMT_KH TPCP vung TNB (03-1-2012)" xfId="946"/>
    <cellStyle name="6_TN - Ho tro khac 2011_KH TPCP vung TNB (03-1-2012)" xfId="947"/>
    <cellStyle name="9" xfId="948"/>
    <cellStyle name="9_!1 1 bao cao giao KH ve HTCMT vung TNB   12-12-2011" xfId="949"/>
    <cellStyle name="9_Bieu4HTMT" xfId="950"/>
    <cellStyle name="9_Bieu4HTMT_!1 1 bao cao giao KH ve HTCMT vung TNB   12-12-2011" xfId="951"/>
    <cellStyle name="9_Bieu4HTMT_KH TPCP vung TNB (03-1-2012)" xfId="952"/>
    <cellStyle name="9_KH TPCP vung TNB (03-1-2012)" xfId="953"/>
    <cellStyle name="ÅëÈ­ [0]_      " xfId="954"/>
    <cellStyle name="AeE­ [0]_INQUIRY ¿?¾÷AßAø " xfId="955"/>
    <cellStyle name="ÅëÈ­ [0]_L601CPT" xfId="956"/>
    <cellStyle name="ÅëÈ­_      " xfId="957"/>
    <cellStyle name="AeE­_INQUIRY ¿?¾÷AßAø " xfId="958"/>
    <cellStyle name="ÅëÈ­_L601CPT" xfId="959"/>
    <cellStyle name="args.style" xfId="960"/>
    <cellStyle name="at" xfId="961"/>
    <cellStyle name="ÄÞ¸¶ [0]_      " xfId="962"/>
    <cellStyle name="AÞ¸¶ [0]_INQUIRY ¿?¾÷AßAø " xfId="963"/>
    <cellStyle name="ÄÞ¸¶ [0]_L601CPT" xfId="964"/>
    <cellStyle name="ÄÞ¸¶_      " xfId="965"/>
    <cellStyle name="AÞ¸¶_INQUIRY ¿?¾÷AßAø " xfId="966"/>
    <cellStyle name="ÄÞ¸¶_L601CPT" xfId="967"/>
    <cellStyle name="AutoFormat Options" xfId="968"/>
    <cellStyle name="Body" xfId="969"/>
    <cellStyle name="C?AØ_¿?¾÷CoE² " xfId="970"/>
    <cellStyle name="C~1" xfId="971"/>
    <cellStyle name="Ç¥ÁØ_      " xfId="972"/>
    <cellStyle name="C￥AØ_¿μ¾÷CoE² " xfId="973"/>
    <cellStyle name="Ç¥ÁØ_±¸¹Ì´ëÃ¥" xfId="974"/>
    <cellStyle name="C￥AØ_Sheet1_¿μ¾÷CoE² " xfId="975"/>
    <cellStyle name="Ç¥ÁØ_ÿÿÿÿÿÿ_4_ÃÑÇÕ°è " xfId="976"/>
    <cellStyle name="Calc Currency (0)" xfId="977"/>
    <cellStyle name="Calc Currency (2)" xfId="978"/>
    <cellStyle name="Calc Percent (0)" xfId="979"/>
    <cellStyle name="Calc Percent (1)" xfId="980"/>
    <cellStyle name="Calc Percent (2)" xfId="981"/>
    <cellStyle name="Calc Units (0)" xfId="982"/>
    <cellStyle name="Calc Units (1)" xfId="983"/>
    <cellStyle name="Calc Units (2)" xfId="984"/>
    <cellStyle name="category" xfId="985"/>
    <cellStyle name="Cerrency_Sheet2_XANGDAU" xfId="986"/>
    <cellStyle name="Chi phÝ kh¸c_Book1" xfId="987"/>
    <cellStyle name="CHUONG" xfId="988"/>
    <cellStyle name="Comma" xfId="15" builtinId="3"/>
    <cellStyle name="Comma  - Style1" xfId="989"/>
    <cellStyle name="Comma  - Style2" xfId="990"/>
    <cellStyle name="Comma  - Style3" xfId="991"/>
    <cellStyle name="Comma  - Style4" xfId="992"/>
    <cellStyle name="Comma  - Style5" xfId="993"/>
    <cellStyle name="Comma  - Style6" xfId="994"/>
    <cellStyle name="Comma  - Style7" xfId="995"/>
    <cellStyle name="Comma  - Style8" xfId="996"/>
    <cellStyle name="Comma [0] 2" xfId="997"/>
    <cellStyle name="Comma [0] 2 10" xfId="998"/>
    <cellStyle name="Comma [0] 2 11" xfId="999"/>
    <cellStyle name="Comma [0] 2 12" xfId="1000"/>
    <cellStyle name="Comma [0] 2 13" xfId="1001"/>
    <cellStyle name="Comma [0] 2 14" xfId="1002"/>
    <cellStyle name="Comma [0] 2 15" xfId="1003"/>
    <cellStyle name="Comma [0] 2 16" xfId="1004"/>
    <cellStyle name="Comma [0] 2 17" xfId="1005"/>
    <cellStyle name="Comma [0] 2 18" xfId="1006"/>
    <cellStyle name="Comma [0] 2 19" xfId="1007"/>
    <cellStyle name="Comma [0] 2 2" xfId="1008"/>
    <cellStyle name="Comma [0] 2 20" xfId="1009"/>
    <cellStyle name="Comma [0] 2 21" xfId="1010"/>
    <cellStyle name="Comma [0] 2 22" xfId="1011"/>
    <cellStyle name="Comma [0] 2 23" xfId="1012"/>
    <cellStyle name="Comma [0] 2 24" xfId="1013"/>
    <cellStyle name="Comma [0] 2 25" xfId="1014"/>
    <cellStyle name="Comma [0] 2 3" xfId="1015"/>
    <cellStyle name="Comma [0] 2 4" xfId="1016"/>
    <cellStyle name="Comma [0] 2 5" xfId="1017"/>
    <cellStyle name="Comma [0] 2 6" xfId="1018"/>
    <cellStyle name="Comma [0] 2 7" xfId="1019"/>
    <cellStyle name="Comma [0] 2 8" xfId="1020"/>
    <cellStyle name="Comma [0] 2 9" xfId="1021"/>
    <cellStyle name="Comma [0] 3" xfId="1022"/>
    <cellStyle name="Comma [0] 3 2" xfId="1023"/>
    <cellStyle name="Comma [0] 4" xfId="1024"/>
    <cellStyle name="Comma [00]" xfId="1025"/>
    <cellStyle name="Comma 10" xfId="1026"/>
    <cellStyle name="Comma 10 10 2" xfId="1027"/>
    <cellStyle name="Comma 10 2" xfId="1028"/>
    <cellStyle name="Comma 10 2 2" xfId="1029"/>
    <cellStyle name="Comma 11" xfId="1030"/>
    <cellStyle name="Comma 11 2" xfId="1031"/>
    <cellStyle name="Comma 12" xfId="1032"/>
    <cellStyle name="Comma 12 2" xfId="1033"/>
    <cellStyle name="Comma 13" xfId="1034"/>
    <cellStyle name="Comma 13 2" xfId="1035"/>
    <cellStyle name="Comma 13 2 2" xfId="1036"/>
    <cellStyle name="Comma 13 2 2 2" xfId="1037"/>
    <cellStyle name="Comma 13 2 2 3" xfId="1038"/>
    <cellStyle name="Comma 13 2 3" xfId="1039"/>
    <cellStyle name="Comma 13 2 3 2" xfId="1040"/>
    <cellStyle name="Comma 13 2 4" xfId="1041"/>
    <cellStyle name="Comma 13 3" xfId="1042"/>
    <cellStyle name="Comma 14" xfId="1043"/>
    <cellStyle name="Comma 14 2" xfId="1"/>
    <cellStyle name="Comma 15" xfId="1044"/>
    <cellStyle name="Comma 16" xfId="1045"/>
    <cellStyle name="Comma 17" xfId="1046"/>
    <cellStyle name="Comma 18" xfId="1047"/>
    <cellStyle name="Comma 19" xfId="1048"/>
    <cellStyle name="Comma 2" xfId="2"/>
    <cellStyle name="Comma 2 10" xfId="1049"/>
    <cellStyle name="Comma 2 11" xfId="1050"/>
    <cellStyle name="Comma 2 12" xfId="1051"/>
    <cellStyle name="Comma 2 13" xfId="1052"/>
    <cellStyle name="Comma 2 14" xfId="1053"/>
    <cellStyle name="Comma 2 15" xfId="1054"/>
    <cellStyle name="Comma 2 16" xfId="1055"/>
    <cellStyle name="Comma 2 17" xfId="1056"/>
    <cellStyle name="Comma 2 18" xfId="1057"/>
    <cellStyle name="Comma 2 19" xfId="1058"/>
    <cellStyle name="Comma 2 2" xfId="3"/>
    <cellStyle name="Comma 2 2 10" xfId="1059"/>
    <cellStyle name="Comma 2 2 11" xfId="1060"/>
    <cellStyle name="Comma 2 2 12" xfId="1061"/>
    <cellStyle name="Comma 2 2 13" xfId="1062"/>
    <cellStyle name="Comma 2 2 14" xfId="1063"/>
    <cellStyle name="Comma 2 2 15" xfId="1064"/>
    <cellStyle name="Comma 2 2 16" xfId="1065"/>
    <cellStyle name="Comma 2 2 17" xfId="1066"/>
    <cellStyle name="Comma 2 2 18" xfId="1067"/>
    <cellStyle name="Comma 2 2 19" xfId="1068"/>
    <cellStyle name="Comma 2 2 2" xfId="1069"/>
    <cellStyle name="Comma 2 2 2 10" xfId="1070"/>
    <cellStyle name="Comma 2 2 2 11" xfId="1071"/>
    <cellStyle name="Comma 2 2 2 12" xfId="1072"/>
    <cellStyle name="Comma 2 2 2 13" xfId="1073"/>
    <cellStyle name="Comma 2 2 2 14" xfId="1074"/>
    <cellStyle name="Comma 2 2 2 15" xfId="1075"/>
    <cellStyle name="Comma 2 2 2 16" xfId="1076"/>
    <cellStyle name="Comma 2 2 2 17" xfId="1077"/>
    <cellStyle name="Comma 2 2 2 18" xfId="1078"/>
    <cellStyle name="Comma 2 2 2 19" xfId="1079"/>
    <cellStyle name="Comma 2 2 2 2" xfId="1080"/>
    <cellStyle name="Comma 2 2 2 20" xfId="1081"/>
    <cellStyle name="Comma 2 2 2 21" xfId="1082"/>
    <cellStyle name="Comma 2 2 2 22" xfId="1083"/>
    <cellStyle name="Comma 2 2 2 23" xfId="1084"/>
    <cellStyle name="Comma 2 2 2 3" xfId="1085"/>
    <cellStyle name="Comma 2 2 2 4" xfId="1086"/>
    <cellStyle name="Comma 2 2 2 5" xfId="1087"/>
    <cellStyle name="Comma 2 2 2 6" xfId="1088"/>
    <cellStyle name="Comma 2 2 2 7" xfId="1089"/>
    <cellStyle name="Comma 2 2 2 8" xfId="1090"/>
    <cellStyle name="Comma 2 2 2 9" xfId="1091"/>
    <cellStyle name="Comma 2 2 20" xfId="1092"/>
    <cellStyle name="Comma 2 2 21" xfId="1093"/>
    <cellStyle name="Comma 2 2 22" xfId="1094"/>
    <cellStyle name="Comma 2 2 23" xfId="1095"/>
    <cellStyle name="Comma 2 2 24" xfId="1096"/>
    <cellStyle name="Comma 2 2 3" xfId="1097"/>
    <cellStyle name="Comma 2 2 4" xfId="1098"/>
    <cellStyle name="Comma 2 2 5" xfId="1099"/>
    <cellStyle name="Comma 2 2 6" xfId="1100"/>
    <cellStyle name="Comma 2 2 7" xfId="1101"/>
    <cellStyle name="Comma 2 2 8" xfId="1102"/>
    <cellStyle name="Comma 2 2 9" xfId="1103"/>
    <cellStyle name="Comma 2 20" xfId="1104"/>
    <cellStyle name="Comma 2 21" xfId="1105"/>
    <cellStyle name="Comma 2 22" xfId="1106"/>
    <cellStyle name="Comma 2 23" xfId="1107"/>
    <cellStyle name="Comma 2 24" xfId="1108"/>
    <cellStyle name="Comma 2 25" xfId="1109"/>
    <cellStyle name="Comma 2 3" xfId="1110"/>
    <cellStyle name="Comma 2 3 2" xfId="1111"/>
    <cellStyle name="Comma 2 4" xfId="1112"/>
    <cellStyle name="Comma 2 5" xfId="1113"/>
    <cellStyle name="Comma 2 6" xfId="1114"/>
    <cellStyle name="Comma 2 7" xfId="1115"/>
    <cellStyle name="Comma 2 8" xfId="1116"/>
    <cellStyle name="Comma 2 9" xfId="1117"/>
    <cellStyle name="Comma 2_B7HTMT KH 2" xfId="1118"/>
    <cellStyle name="Comma 20" xfId="1119"/>
    <cellStyle name="Comma 21" xfId="1120"/>
    <cellStyle name="Comma 22" xfId="1121"/>
    <cellStyle name="Comma 23" xfId="1122"/>
    <cellStyle name="Comma 24" xfId="1123"/>
    <cellStyle name="Comma 25" xfId="1124"/>
    <cellStyle name="Comma 26" xfId="1125"/>
    <cellStyle name="Comma 27" xfId="1126"/>
    <cellStyle name="Comma 28" xfId="1127"/>
    <cellStyle name="Comma 3" xfId="4"/>
    <cellStyle name="Comma 3 2" xfId="1128"/>
    <cellStyle name="Comma 3 2 2" xfId="1129"/>
    <cellStyle name="Comma 3 2 2 2" xfId="1130"/>
    <cellStyle name="Comma 3 2 3" xfId="1131"/>
    <cellStyle name="Comma 3 2 3 2" xfId="1132"/>
    <cellStyle name="Comma 3 3" xfId="1133"/>
    <cellStyle name="Comma 3 4" xfId="1134"/>
    <cellStyle name="Comma 3 5" xfId="1135"/>
    <cellStyle name="Comma 30" xfId="1136"/>
    <cellStyle name="Comma 32" xfId="1137"/>
    <cellStyle name="Comma 35" xfId="1138"/>
    <cellStyle name="Comma 35 5 3 3" xfId="1139"/>
    <cellStyle name="Comma 35 7" xfId="1140"/>
    <cellStyle name="Comma 4" xfId="5"/>
    <cellStyle name="Comma 4 2" xfId="1141"/>
    <cellStyle name="Comma 4 2 2" xfId="1142"/>
    <cellStyle name="Comma 4 3" xfId="1143"/>
    <cellStyle name="Comma 4 3 2" xfId="1144"/>
    <cellStyle name="Comma 4 4" xfId="1145"/>
    <cellStyle name="Comma 4 4 2" xfId="1146"/>
    <cellStyle name="Comma 4 4 3" xfId="1147"/>
    <cellStyle name="Comma 4_THEO DOI THUC HIEN (GỐC 1)" xfId="1148"/>
    <cellStyle name="Comma 5" xfId="1149"/>
    <cellStyle name="Comma 5 2" xfId="1150"/>
    <cellStyle name="Comma 5 2 2" xfId="1151"/>
    <cellStyle name="Comma 5 3" xfId="1152"/>
    <cellStyle name="Comma 5 4" xfId="1153"/>
    <cellStyle name="Comma 5 5" xfId="1154"/>
    <cellStyle name="Comma 6" xfId="1155"/>
    <cellStyle name="Comma 6 2" xfId="1156"/>
    <cellStyle name="Comma 6 2 2" xfId="1157"/>
    <cellStyle name="Comma 7" xfId="1158"/>
    <cellStyle name="Comma 8" xfId="1159"/>
    <cellStyle name="Comma 8 2" xfId="1160"/>
    <cellStyle name="Comma 9" xfId="1161"/>
    <cellStyle name="Comma 9 2" xfId="1162"/>
    <cellStyle name="Comma 9 2 2" xfId="1163"/>
    <cellStyle name="Comma 9 3" xfId="1164"/>
    <cellStyle name="Comma 9 4" xfId="1165"/>
    <cellStyle name="comma zerodec" xfId="1166"/>
    <cellStyle name="Comma0" xfId="1167"/>
    <cellStyle name="Comma0 2" xfId="1168"/>
    <cellStyle name="cong" xfId="1169"/>
    <cellStyle name="Copied" xfId="1170"/>
    <cellStyle name="Co聭ma_Sheet1" xfId="1171"/>
    <cellStyle name="Cࡵrrency_Sheet1_PRODUCTĠ" xfId="1172"/>
    <cellStyle name="Curråncy [0]_FCST_RESULTS" xfId="1173"/>
    <cellStyle name="Currency [0]ßmud plant bolted_RESULTS" xfId="1174"/>
    <cellStyle name="Currency [00]" xfId="1175"/>
    <cellStyle name="Currency 2" xfId="1176"/>
    <cellStyle name="Currency![0]_FCSt (2)" xfId="1177"/>
    <cellStyle name="Currency0" xfId="1178"/>
    <cellStyle name="Currency0 2" xfId="1179"/>
    <cellStyle name="Currency1" xfId="1180"/>
    <cellStyle name="Currency1 2" xfId="1181"/>
    <cellStyle name="D1" xfId="1182"/>
    <cellStyle name="Date" xfId="1183"/>
    <cellStyle name="Date 2" xfId="1184"/>
    <cellStyle name="Date Short" xfId="1185"/>
    <cellStyle name="Date_Book1" xfId="1186"/>
    <cellStyle name="DAUDE" xfId="1187"/>
    <cellStyle name="Dezimal [0]_35ERI8T2gbIEMixb4v26icuOo" xfId="1188"/>
    <cellStyle name="Dezimal_35ERI8T2gbIEMixb4v26icuOo" xfId="1189"/>
    <cellStyle name="Dg" xfId="1190"/>
    <cellStyle name="Dgia" xfId="1191"/>
    <cellStyle name="Dgia 2" xfId="1192"/>
    <cellStyle name="Dollar (zero dec)" xfId="1193"/>
    <cellStyle name="Dollar (zero dec) 2" xfId="1194"/>
    <cellStyle name="Don gia" xfId="1195"/>
    <cellStyle name="Dziesi?tny [0]_Invoices2001Slovakia" xfId="1196"/>
    <cellStyle name="Dziesi?tny_Invoices2001Slovakia" xfId="1197"/>
    <cellStyle name="Dziesietny [0]_Invoices2001Slovakia" xfId="1198"/>
    <cellStyle name="Dziesiętny [0]_Invoices2001Slovakia" xfId="1199"/>
    <cellStyle name="Dziesietny [0]_Invoices2001Slovakia_01_Nha so 1_Dien" xfId="1200"/>
    <cellStyle name="Dziesiętny [0]_Invoices2001Slovakia_01_Nha so 1_Dien" xfId="1201"/>
    <cellStyle name="Dziesietny [0]_Invoices2001Slovakia_10_Nha so 10_Dien1" xfId="1202"/>
    <cellStyle name="Dziesiętny [0]_Invoices2001Slovakia_10_Nha so 10_Dien1" xfId="1203"/>
    <cellStyle name="Dziesietny [0]_Invoices2001Slovakia_Book1" xfId="1204"/>
    <cellStyle name="Dziesiętny [0]_Invoices2001Slovakia_Book1" xfId="1205"/>
    <cellStyle name="Dziesietny [0]_Invoices2001Slovakia_Book1_1" xfId="1206"/>
    <cellStyle name="Dziesiętny [0]_Invoices2001Slovakia_Book1_1" xfId="1207"/>
    <cellStyle name="Dziesietny [0]_Invoices2001Slovakia_Book1_1_Book1" xfId="1208"/>
    <cellStyle name="Dziesiętny [0]_Invoices2001Slovakia_Book1_1_Book1" xfId="1209"/>
    <cellStyle name="Dziesietny [0]_Invoices2001Slovakia_Book1_2" xfId="1210"/>
    <cellStyle name="Dziesiętny [0]_Invoices2001Slovakia_Book1_2" xfId="1211"/>
    <cellStyle name="Dziesietny [0]_Invoices2001Slovakia_Book1_Nhu cau von ung truoc 2011 Tha h Hoa + Nge An gui TW" xfId="1212"/>
    <cellStyle name="Dziesiętny [0]_Invoices2001Slovakia_Book1_Nhu cau von ung truoc 2011 Tha h Hoa + Nge An gui TW" xfId="1213"/>
    <cellStyle name="Dziesietny [0]_Invoices2001Slovakia_Book1_Tong hop Cac tuyen(9-1-06)" xfId="1214"/>
    <cellStyle name="Dziesiętny [0]_Invoices2001Slovakia_Book1_Tong hop Cac tuyen(9-1-06)" xfId="1215"/>
    <cellStyle name="Dziesietny [0]_Invoices2001Slovakia_Book1_ung truoc 2011 NSTW Thanh Hoa + Nge An gui Thu 12-5" xfId="1216"/>
    <cellStyle name="Dziesiętny [0]_Invoices2001Slovakia_Book1_ung truoc 2011 NSTW Thanh Hoa + Nge An gui Thu 12-5" xfId="1217"/>
    <cellStyle name="Dziesietny [0]_Invoices2001Slovakia_d-uong+TDT" xfId="1218"/>
    <cellStyle name="Dziesiętny [0]_Invoices2001Slovakia_Nhµ ®Ó xe" xfId="1219"/>
    <cellStyle name="Dziesietny [0]_Invoices2001Slovakia_Nha bao ve(28-7-05)" xfId="1220"/>
    <cellStyle name="Dziesiętny [0]_Invoices2001Slovakia_Nha bao ve(28-7-05)" xfId="1221"/>
    <cellStyle name="Dziesietny [0]_Invoices2001Slovakia_NHA de xe nguyen du" xfId="1222"/>
    <cellStyle name="Dziesiętny [0]_Invoices2001Slovakia_NHA de xe nguyen du" xfId="1223"/>
    <cellStyle name="Dziesietny [0]_Invoices2001Slovakia_Nhalamviec VTC(25-1-05)" xfId="1224"/>
    <cellStyle name="Dziesiętny [0]_Invoices2001Slovakia_Nhalamviec VTC(25-1-05)" xfId="1225"/>
    <cellStyle name="Dziesietny [0]_Invoices2001Slovakia_Nhu cau von ung truoc 2011 Tha h Hoa + Nge An gui TW" xfId="1226"/>
    <cellStyle name="Dziesiętny [0]_Invoices2001Slovakia_TDT KHANH HOA" xfId="1227"/>
    <cellStyle name="Dziesietny [0]_Invoices2001Slovakia_TDT KHANH HOA_Tong hop Cac tuyen(9-1-06)" xfId="1228"/>
    <cellStyle name="Dziesiętny [0]_Invoices2001Slovakia_TDT KHANH HOA_Tong hop Cac tuyen(9-1-06)" xfId="1229"/>
    <cellStyle name="Dziesietny [0]_Invoices2001Slovakia_TDT quangngai" xfId="1230"/>
    <cellStyle name="Dziesiętny [0]_Invoices2001Slovakia_TDT quangngai" xfId="1231"/>
    <cellStyle name="Dziesietny [0]_Invoices2001Slovakia_TMDT(10-5-06)" xfId="1232"/>
    <cellStyle name="Dziesietny_Invoices2001Slovakia" xfId="1233"/>
    <cellStyle name="Dziesiętny_Invoices2001Slovakia" xfId="1234"/>
    <cellStyle name="Dziesietny_Invoices2001Slovakia_01_Nha so 1_Dien" xfId="1235"/>
    <cellStyle name="Dziesiętny_Invoices2001Slovakia_01_Nha so 1_Dien" xfId="1236"/>
    <cellStyle name="Dziesietny_Invoices2001Slovakia_10_Nha so 10_Dien1" xfId="1237"/>
    <cellStyle name="Dziesiętny_Invoices2001Slovakia_10_Nha so 10_Dien1" xfId="1238"/>
    <cellStyle name="Dziesietny_Invoices2001Slovakia_Book1" xfId="1239"/>
    <cellStyle name="Dziesiętny_Invoices2001Slovakia_Book1" xfId="1240"/>
    <cellStyle name="Dziesietny_Invoices2001Slovakia_Book1_1" xfId="1241"/>
    <cellStyle name="Dziesiętny_Invoices2001Slovakia_Book1_1" xfId="1242"/>
    <cellStyle name="Dziesietny_Invoices2001Slovakia_Book1_1_Book1" xfId="1243"/>
    <cellStyle name="Dziesiętny_Invoices2001Slovakia_Book1_1_Book1" xfId="1244"/>
    <cellStyle name="Dziesietny_Invoices2001Slovakia_Book1_2" xfId="1245"/>
    <cellStyle name="Dziesiętny_Invoices2001Slovakia_Book1_2" xfId="1246"/>
    <cellStyle name="Dziesietny_Invoices2001Slovakia_Book1_Nhu cau von ung truoc 2011 Tha h Hoa + Nge An gui TW" xfId="1247"/>
    <cellStyle name="Dziesiętny_Invoices2001Slovakia_Book1_Nhu cau von ung truoc 2011 Tha h Hoa + Nge An gui TW" xfId="1248"/>
    <cellStyle name="Dziesietny_Invoices2001Slovakia_Book1_Tong hop Cac tuyen(9-1-06)" xfId="1249"/>
    <cellStyle name="Dziesiętny_Invoices2001Slovakia_Book1_Tong hop Cac tuyen(9-1-06)" xfId="1250"/>
    <cellStyle name="Dziesietny_Invoices2001Slovakia_Book1_ung truoc 2011 NSTW Thanh Hoa + Nge An gui Thu 12-5" xfId="1251"/>
    <cellStyle name="Dziesiętny_Invoices2001Slovakia_Book1_ung truoc 2011 NSTW Thanh Hoa + Nge An gui Thu 12-5" xfId="1252"/>
    <cellStyle name="Dziesietny_Invoices2001Slovakia_d-uong+TDT" xfId="1253"/>
    <cellStyle name="Dziesiętny_Invoices2001Slovakia_Nhµ ®Ó xe" xfId="1254"/>
    <cellStyle name="Dziesietny_Invoices2001Slovakia_Nha bao ve(28-7-05)" xfId="1255"/>
    <cellStyle name="Dziesiętny_Invoices2001Slovakia_Nha bao ve(28-7-05)" xfId="1256"/>
    <cellStyle name="Dziesietny_Invoices2001Slovakia_NHA de xe nguyen du" xfId="1257"/>
    <cellStyle name="Dziesiętny_Invoices2001Slovakia_NHA de xe nguyen du" xfId="1258"/>
    <cellStyle name="Dziesietny_Invoices2001Slovakia_Nhalamviec VTC(25-1-05)" xfId="1259"/>
    <cellStyle name="Dziesiętny_Invoices2001Slovakia_Nhalamviec VTC(25-1-05)" xfId="1260"/>
    <cellStyle name="Dziesietny_Invoices2001Slovakia_Nhu cau von ung truoc 2011 Tha h Hoa + Nge An gui TW" xfId="1261"/>
    <cellStyle name="Dziesiętny_Invoices2001Slovakia_TDT KHANH HOA" xfId="1262"/>
    <cellStyle name="Dziesietny_Invoices2001Slovakia_TDT KHANH HOA_Tong hop Cac tuyen(9-1-06)" xfId="1263"/>
    <cellStyle name="Dziesiętny_Invoices2001Slovakia_TDT KHANH HOA_Tong hop Cac tuyen(9-1-06)" xfId="1264"/>
    <cellStyle name="Dziesietny_Invoices2001Slovakia_TDT quangngai" xfId="1265"/>
    <cellStyle name="Dziesiętny_Invoices2001Slovakia_TDT quangngai" xfId="1266"/>
    <cellStyle name="Dziesietny_Invoices2001Slovakia_TMDT(10-5-06)" xfId="1267"/>
    <cellStyle name="e" xfId="1268"/>
    <cellStyle name="Enter Currency (0)" xfId="1269"/>
    <cellStyle name="Enter Currency (2)" xfId="1270"/>
    <cellStyle name="Enter Units (0)" xfId="1271"/>
    <cellStyle name="Enter Units (1)" xfId="1272"/>
    <cellStyle name="Enter Units (2)" xfId="1273"/>
    <cellStyle name="Entered" xfId="1274"/>
    <cellStyle name="Euro" xfId="1275"/>
    <cellStyle name="f" xfId="1276"/>
    <cellStyle name="f_Danhmuc_Quyhoach2009" xfId="1277"/>
    <cellStyle name="f_Danhmuc_Quyhoach2009 2" xfId="1278"/>
    <cellStyle name="f_Danhmuc_Quyhoach2009 2 2" xfId="1279"/>
    <cellStyle name="Fixed" xfId="1280"/>
    <cellStyle name="Fixed 2" xfId="1281"/>
    <cellStyle name="gia" xfId="1282"/>
    <cellStyle name="Grey" xfId="1283"/>
    <cellStyle name="Group" xfId="1284"/>
    <cellStyle name="H" xfId="1285"/>
    <cellStyle name="ha" xfId="1286"/>
    <cellStyle name="HAI" xfId="1287"/>
    <cellStyle name="Head 1" xfId="1288"/>
    <cellStyle name="HEADER" xfId="1289"/>
    <cellStyle name="Header1" xfId="1290"/>
    <cellStyle name="Header1 2" xfId="1291"/>
    <cellStyle name="Header2" xfId="1292"/>
    <cellStyle name="Header2 2" xfId="1293"/>
    <cellStyle name="Heading1" xfId="1294"/>
    <cellStyle name="Heading2" xfId="1295"/>
    <cellStyle name="HEADINGS" xfId="1296"/>
    <cellStyle name="HEADINGSTOP" xfId="1297"/>
    <cellStyle name="headoption" xfId="1298"/>
    <cellStyle name="headoption 2" xfId="1299"/>
    <cellStyle name="Hoa-Scholl" xfId="1300"/>
    <cellStyle name="Hoa-Scholl 2" xfId="1301"/>
    <cellStyle name="HUY" xfId="1302"/>
    <cellStyle name="i phÝ kh¸c_B¶ng 2" xfId="1303"/>
    <cellStyle name="I.3" xfId="1304"/>
    <cellStyle name="i·0" xfId="1305"/>
    <cellStyle name="ï-¾È»ê_BiÓu TB" xfId="1306"/>
    <cellStyle name="Input [yellow]" xfId="1307"/>
    <cellStyle name="Input [yellow] 2" xfId="1308"/>
    <cellStyle name="k_TONG HOP KINH PHI" xfId="1309"/>
    <cellStyle name="k_TONG HOP KINH PHI_!1 1 bao cao giao KH ve HTCMT vung TNB   12-12-2011" xfId="1310"/>
    <cellStyle name="k_TONG HOP KINH PHI_Bieu4HTMT" xfId="1311"/>
    <cellStyle name="k_TONG HOP KINH PHI_Bieu4HTMT_!1 1 bao cao giao KH ve HTCMT vung TNB   12-12-2011" xfId="1312"/>
    <cellStyle name="k_TONG HOP KINH PHI_Bieu4HTMT_KH TPCP vung TNB (03-1-2012)" xfId="1313"/>
    <cellStyle name="k_TONG HOP KINH PHI_KH TPCP vung TNB (03-1-2012)" xfId="1314"/>
    <cellStyle name="k_ÿÿÿÿÿ" xfId="1315"/>
    <cellStyle name="k_ÿÿÿÿÿ_!1 1 bao cao giao KH ve HTCMT vung TNB   12-12-2011" xfId="1316"/>
    <cellStyle name="k_ÿÿÿÿÿ_1" xfId="1317"/>
    <cellStyle name="k_ÿÿÿÿÿ_2" xfId="1318"/>
    <cellStyle name="k_ÿÿÿÿÿ_2_!1 1 bao cao giao KH ve HTCMT vung TNB   12-12-2011" xfId="1319"/>
    <cellStyle name="k_ÿÿÿÿÿ_2_Bieu4HTMT" xfId="1320"/>
    <cellStyle name="k_ÿÿÿÿÿ_2_Bieu4HTMT_!1 1 bao cao giao KH ve HTCMT vung TNB   12-12-2011" xfId="1321"/>
    <cellStyle name="k_ÿÿÿÿÿ_2_Bieu4HTMT_KH TPCP vung TNB (03-1-2012)" xfId="1322"/>
    <cellStyle name="k_ÿÿÿÿÿ_2_KH TPCP vung TNB (03-1-2012)" xfId="1323"/>
    <cellStyle name="k_ÿÿÿÿÿ_Bieu4HTMT" xfId="1324"/>
    <cellStyle name="k_ÿÿÿÿÿ_Bieu4HTMT_!1 1 bao cao giao KH ve HTCMT vung TNB   12-12-2011" xfId="1325"/>
    <cellStyle name="k_ÿÿÿÿÿ_Bieu4HTMT_KH TPCP vung TNB (03-1-2012)" xfId="1326"/>
    <cellStyle name="k_ÿÿÿÿÿ_KH TPCP vung TNB (03-1-2012)" xfId="1327"/>
    <cellStyle name="kh¸c_Bang Chi tieu" xfId="1328"/>
    <cellStyle name="khanh" xfId="1329"/>
    <cellStyle name="khung" xfId="1330"/>
    <cellStyle name="Ledger 17 x 11 in" xfId="13"/>
    <cellStyle name="Ledger 17 x 11 in 2" xfId="1331"/>
    <cellStyle name="Ledger 17 x 11 in 3" xfId="1332"/>
    <cellStyle name="Ledger 17 x 11 in_Báo cáo công nợ đến 15-9-2015 2" xfId="1333"/>
    <cellStyle name="left" xfId="1334"/>
    <cellStyle name="Line" xfId="1335"/>
    <cellStyle name="Link Currency (0)" xfId="1336"/>
    <cellStyle name="Link Currency (2)" xfId="1337"/>
    <cellStyle name="Link Units (0)" xfId="1338"/>
    <cellStyle name="Link Units (1)" xfId="1339"/>
    <cellStyle name="Link Units (2)" xfId="1340"/>
    <cellStyle name="Loai CBDT" xfId="1341"/>
    <cellStyle name="Loai CT" xfId="1342"/>
    <cellStyle name="Loai GD" xfId="1343"/>
    <cellStyle name="MAU" xfId="1344"/>
    <cellStyle name="MAU 2" xfId="1345"/>
    <cellStyle name="Millares [0]_Well Timing" xfId="1346"/>
    <cellStyle name="Millares_Well Timing" xfId="1347"/>
    <cellStyle name="Milliers [0]_      " xfId="1348"/>
    <cellStyle name="Milliers_      " xfId="1349"/>
    <cellStyle name="Model" xfId="1350"/>
    <cellStyle name="moi" xfId="1351"/>
    <cellStyle name="moi 2" xfId="1352"/>
    <cellStyle name="Moneda [0]_Well Timing" xfId="1353"/>
    <cellStyle name="Moneda_Well Timing" xfId="1354"/>
    <cellStyle name="Monétaire [0]_      " xfId="1355"/>
    <cellStyle name="Monétaire_      " xfId="1356"/>
    <cellStyle name="n" xfId="1357"/>
    <cellStyle name="New Times Roman" xfId="1358"/>
    <cellStyle name="nga" xfId="1359"/>
    <cellStyle name="no dec" xfId="1360"/>
    <cellStyle name="ÑONVÒ" xfId="1361"/>
    <cellStyle name="ÑONVÒ 2" xfId="1362"/>
    <cellStyle name="Normal" xfId="0" builtinId="0"/>
    <cellStyle name="Normal - Style1" xfId="1363"/>
    <cellStyle name="Normal - 유형1" xfId="1364"/>
    <cellStyle name="Normal 10" xfId="1365"/>
    <cellStyle name="Normal 10 2" xfId="1366"/>
    <cellStyle name="Normal 10 7" xfId="1367"/>
    <cellStyle name="Normal 11" xfId="1368"/>
    <cellStyle name="Normal 11 2" xfId="1369"/>
    <cellStyle name="Normal 12" xfId="1370"/>
    <cellStyle name="Normal 13" xfId="1371"/>
    <cellStyle name="Normal 14" xfId="1372"/>
    <cellStyle name="Normal 14 2" xfId="1373"/>
    <cellStyle name="Normal 15" xfId="1374"/>
    <cellStyle name="Normal 16" xfId="1375"/>
    <cellStyle name="Normal 17" xfId="1376"/>
    <cellStyle name="Normal 18" xfId="1377"/>
    <cellStyle name="Normal 18 2" xfId="1378"/>
    <cellStyle name="Normal 19" xfId="1379"/>
    <cellStyle name="Normal 2" xfId="6"/>
    <cellStyle name="Normal 2 10" xfId="1380"/>
    <cellStyle name="Normal 2 11" xfId="1381"/>
    <cellStyle name="Normal 2 12" xfId="1382"/>
    <cellStyle name="Normal 2 13" xfId="1383"/>
    <cellStyle name="Normal 2 14" xfId="1384"/>
    <cellStyle name="Normal 2 14 2" xfId="1385"/>
    <cellStyle name="Normal 2 15" xfId="1386"/>
    <cellStyle name="Normal 2 16" xfId="1387"/>
    <cellStyle name="Normal 2 17" xfId="1388"/>
    <cellStyle name="Normal 2 18" xfId="1389"/>
    <cellStyle name="Normal 2 19" xfId="1390"/>
    <cellStyle name="Normal 2 2" xfId="7"/>
    <cellStyle name="Normal 2 2 2" xfId="8"/>
    <cellStyle name="Normal 2 2 2 2" xfId="1391"/>
    <cellStyle name="Normal 2 2 33 4" xfId="1392"/>
    <cellStyle name="Normal 2 2 4" xfId="1393"/>
    <cellStyle name="Normal 2 2 4 2" xfId="1394"/>
    <cellStyle name="Normal 2 2_Bieu giao TTg" xfId="1395"/>
    <cellStyle name="Normal 2 20" xfId="1396"/>
    <cellStyle name="Normal 2 21" xfId="1397"/>
    <cellStyle name="Normal 2 22" xfId="1398"/>
    <cellStyle name="Normal 2 23" xfId="1399"/>
    <cellStyle name="Normal 2 24" xfId="1400"/>
    <cellStyle name="Normal 2 25" xfId="1401"/>
    <cellStyle name="Normal 2 3" xfId="1402"/>
    <cellStyle name="Normal 2 3 2" xfId="1403"/>
    <cellStyle name="Normal 2 3_Bieu 2 TH nganh, linh vuc" xfId="1404"/>
    <cellStyle name="Normal 2 32" xfId="1405"/>
    <cellStyle name="Normal 2 4" xfId="1406"/>
    <cellStyle name="Normal 2 4 2" xfId="1407"/>
    <cellStyle name="Normal 2 4 3" xfId="1408"/>
    <cellStyle name="Normal 2 4_TT UB von ung NSTW KH 2015" xfId="1409"/>
    <cellStyle name="Normal 2 5" xfId="1410"/>
    <cellStyle name="Normal 2 6" xfId="9"/>
    <cellStyle name="Normal 2 7" xfId="1411"/>
    <cellStyle name="Normal 2 8" xfId="1412"/>
    <cellStyle name="Normal 2 9" xfId="1413"/>
    <cellStyle name="Normal 2_08.5.18 Phu luc bieu bao cao 6 thang dau nam hop HDND tinh" xfId="1414"/>
    <cellStyle name="Normal 20" xfId="1415"/>
    <cellStyle name="Normal 21" xfId="1416"/>
    <cellStyle name="Normal 22" xfId="1417"/>
    <cellStyle name="Normal 23" xfId="1418"/>
    <cellStyle name="Normal 24" xfId="1419"/>
    <cellStyle name="Normal 25" xfId="10"/>
    <cellStyle name="Normal 25 2" xfId="11"/>
    <cellStyle name="Normal 26" xfId="1420"/>
    <cellStyle name="Normal 27" xfId="1421"/>
    <cellStyle name="Normal 28" xfId="1422"/>
    <cellStyle name="Normal 29" xfId="1423"/>
    <cellStyle name="Normal 3" xfId="12"/>
    <cellStyle name="Normal 3 2" xfId="1424"/>
    <cellStyle name="Normal 3 2 2" xfId="1425"/>
    <cellStyle name="Normal 3 2 2 2" xfId="1426"/>
    <cellStyle name="Normal 3 2 3" xfId="1427"/>
    <cellStyle name="Normal 3 2 3 2" xfId="1428"/>
    <cellStyle name="Normal 3 2 4" xfId="1429"/>
    <cellStyle name="Normal 3 3" xfId="1430"/>
    <cellStyle name="Normal 3 4" xfId="1431"/>
    <cellStyle name="Normal 3 8" xfId="1432"/>
    <cellStyle name="Normal 3_Bieu TH TPCP Vung TNB ngay 4-1-2012" xfId="1433"/>
    <cellStyle name="Normal 30" xfId="1434"/>
    <cellStyle name="Normal 31" xfId="1435"/>
    <cellStyle name="Normal 31 2 3 2" xfId="1436"/>
    <cellStyle name="Normal 31 2 3 2 2" xfId="1437"/>
    <cellStyle name="Normal 31 2 3 3 3" xfId="1438"/>
    <cellStyle name="Normal 31 7" xfId="1439"/>
    <cellStyle name="Normal 32" xfId="1440"/>
    <cellStyle name="Normal 4" xfId="1441"/>
    <cellStyle name="Normal 4 2" xfId="1442"/>
    <cellStyle name="Normal 4 3" xfId="1443"/>
    <cellStyle name="Normal 4 4" xfId="1444"/>
    <cellStyle name="Normal 4_Bang bieu" xfId="1445"/>
    <cellStyle name="Normal 5" xfId="14"/>
    <cellStyle name="Normal 5 2" xfId="1446"/>
    <cellStyle name="Normal 5_Bao cao chi tiet NSDP thang 13-2010 (KH+TC)" xfId="1447"/>
    <cellStyle name="Normal 6" xfId="1448"/>
    <cellStyle name="Normal 6 2" xfId="1449"/>
    <cellStyle name="Normal 6_TPCP trinh UBND ngay 27-12" xfId="1450"/>
    <cellStyle name="Normal 7" xfId="1451"/>
    <cellStyle name="Normal 7 2" xfId="1452"/>
    <cellStyle name="Normal 7 3" xfId="1453"/>
    <cellStyle name="Normal 7_!1 1 bao cao giao KH ve HTCMT vung TNB   12-12-2011" xfId="1454"/>
    <cellStyle name="Normal 8" xfId="1455"/>
    <cellStyle name="Normal 8 2" xfId="1456"/>
    <cellStyle name="Normal 8 2 2" xfId="1457"/>
    <cellStyle name="Normal 8_Bieu 2 TH nganh, linh vuc" xfId="1458"/>
    <cellStyle name="Normal 9" xfId="1459"/>
    <cellStyle name="Normal 9 2" xfId="1460"/>
    <cellStyle name="Normal 9 3" xfId="1461"/>
    <cellStyle name="Normal 9_Bieu 2 TH nganh, linh vuc" xfId="1462"/>
    <cellStyle name="Normal_Bieu mau (CV )" xfId="16"/>
    <cellStyle name="Normal_Sheet1 2" xfId="2387"/>
    <cellStyle name="Normal1" xfId="1463"/>
    <cellStyle name="Normal8" xfId="1464"/>
    <cellStyle name="Normalny_Cennik obowiazuje od 06-08-2001 r (1)" xfId="1465"/>
    <cellStyle name="NWM" xfId="1466"/>
    <cellStyle name="Ò_x000d_Normal_123569" xfId="1467"/>
    <cellStyle name="Ò_x005f_x000d_Normal_123569" xfId="1468"/>
    <cellStyle name="Œ…‹æØ‚è [0.00]_laroux" xfId="1469"/>
    <cellStyle name="Œ…‹æØ‚è_laroux" xfId="1470"/>
    <cellStyle name="oft Excel]_x000d__x000a_Comment=open=/f ‚ðw’è‚·‚é‚ÆAƒ†[ƒU[’è‹`ŠÖ”‚ðŠÖ”“\‚è•t‚¯‚Ìˆê——‚É“o˜^‚·‚é‚±‚Æ‚ª‚Å‚«‚Ü‚·B_x000d__x000a_Maximized" xfId="1471"/>
    <cellStyle name="oft Excel]_x000d__x000a_Comment=open=/f ‚ðŽw’è‚·‚é‚ÆAƒ†[ƒU[’è‹`ŠÖ”‚ðŠÖ”“\‚è•t‚¯‚Ìˆê——‚É“o˜^‚·‚é‚±‚Æ‚ª‚Å‚«‚Ü‚·B_x000d__x000a_Maximized" xfId="1472"/>
    <cellStyle name="oft Excel]_x000d__x000a_Comment=The open=/f lines load custom functions into the Paste Function list._x000d__x000a_Maximized=2_x000d__x000a_Basics=1_x000d__x000a_A" xfId="1473"/>
    <cellStyle name="oft Excel]_x000d__x000a_Comment=The open=/f lines load custom functions into the Paste Function list._x000d__x000a_Maximized=3_x000d__x000a_Basics=1_x000d__x000a_A" xfId="1474"/>
    <cellStyle name="oft Excel]_x005f_x000d__x005f_x000a_Comment=open=/f ‚ðw’è‚·‚é‚ÆAƒ†[ƒU[’è‹`ŠÖ”‚ðŠÖ”“\‚è•t‚¯‚Ìˆê——‚É“o˜^‚·‚é‚±‚Æ‚ª‚Å‚«‚Ü‚·B_x005f_x000d__x005f_x000a_Maximized" xfId="1475"/>
    <cellStyle name="omma [0]_Mktg Prog" xfId="1476"/>
    <cellStyle name="ormal_Sheet1_1" xfId="1477"/>
    <cellStyle name="p" xfId="1478"/>
    <cellStyle name="Pattern" xfId="1479"/>
    <cellStyle name="per.style" xfId="1480"/>
    <cellStyle name="Percent" xfId="2386" builtinId="5"/>
    <cellStyle name="Percent [0]" xfId="1481"/>
    <cellStyle name="Percent [00]" xfId="1482"/>
    <cellStyle name="Percent [2]" xfId="1483"/>
    <cellStyle name="Percent [2] 2" xfId="1484"/>
    <cellStyle name="Percent 2" xfId="1485"/>
    <cellStyle name="Percent 2 2" xfId="1486"/>
    <cellStyle name="Percent 2 2 2" xfId="1487"/>
    <cellStyle name="Percent 2 3" xfId="1488"/>
    <cellStyle name="Percent 2 4" xfId="1489"/>
    <cellStyle name="Percent 3" xfId="1490"/>
    <cellStyle name="Percent 4" xfId="1491"/>
    <cellStyle name="PERCENTAGE" xfId="1492"/>
    <cellStyle name="PERCENTAGE 2" xfId="1493"/>
    <cellStyle name="PrePop Currency (0)" xfId="1494"/>
    <cellStyle name="PrePop Currency (2)" xfId="1495"/>
    <cellStyle name="PrePop Units (0)" xfId="1496"/>
    <cellStyle name="PrePop Units (1)" xfId="1497"/>
    <cellStyle name="PrePop Units (2)" xfId="1498"/>
    <cellStyle name="pricing" xfId="1499"/>
    <cellStyle name="PSChar" xfId="1500"/>
    <cellStyle name="PSHeading" xfId="1501"/>
    <cellStyle name="Quantity" xfId="1502"/>
    <cellStyle name="regstoresfromspecstores" xfId="1503"/>
    <cellStyle name="RevList" xfId="1504"/>
    <cellStyle name="rlink_tiªn l­în_x005f_x001b_Hyperlink_TONG HOP KINH PHI" xfId="1505"/>
    <cellStyle name="rmal_ADAdot" xfId="1506"/>
    <cellStyle name="S—_x0008_" xfId="1507"/>
    <cellStyle name="s]_x000d__x000a_spooler=yes_x000d__x000a_load=_x000d__x000a_Beep=yes_x000d__x000a_NullPort=None_x000d__x000a_BorderWidth=3_x000d__x000a_CursorBlinkRate=1200_x000d__x000a_DoubleClickSpeed=452_x000d__x000a_Programs=co" xfId="1508"/>
    <cellStyle name="s]_x005f_x000d__x005f_x000a_spooler=yes_x005f_x000d__x005f_x000a_load=_x005f_x000d__x005f_x000a_Beep=yes_x005f_x000d__x005f_x000a_NullPort=None_x005f_x000d__x005f_x000a_BorderWidth=3_x005f_x000d__x005f_x000a_CursorBlinkRate=1200_x005f_x000d__x005f_x000a_DoubleClickSpeed=452_x005f_x000d__x005f_x000a_Programs=co" xfId="1509"/>
    <cellStyle name="S—_x0008__KH TPCP vung TNB (03-1-2012)" xfId="1510"/>
    <cellStyle name="S—_x005f_x0008_" xfId="1511"/>
    <cellStyle name="SAPBEXaggData" xfId="1512"/>
    <cellStyle name="SAPBEXaggDataEmph" xfId="1513"/>
    <cellStyle name="SAPBEXaggItem" xfId="1514"/>
    <cellStyle name="SAPBEXchaText" xfId="1515"/>
    <cellStyle name="SAPBEXexcBad7" xfId="1516"/>
    <cellStyle name="SAPBEXexcBad8" xfId="1517"/>
    <cellStyle name="SAPBEXexcBad9" xfId="1518"/>
    <cellStyle name="SAPBEXexcCritical4" xfId="1519"/>
    <cellStyle name="SAPBEXexcCritical5" xfId="1520"/>
    <cellStyle name="SAPBEXexcCritical6" xfId="1521"/>
    <cellStyle name="SAPBEXexcGood1" xfId="1522"/>
    <cellStyle name="SAPBEXexcGood2" xfId="1523"/>
    <cellStyle name="SAPBEXexcGood3" xfId="1524"/>
    <cellStyle name="SAPBEXfilterDrill" xfId="1525"/>
    <cellStyle name="SAPBEXfilterItem" xfId="1526"/>
    <cellStyle name="SAPBEXfilterText" xfId="1527"/>
    <cellStyle name="SAPBEXformats" xfId="1528"/>
    <cellStyle name="SAPBEXheaderItem" xfId="1529"/>
    <cellStyle name="SAPBEXheaderText" xfId="1530"/>
    <cellStyle name="SAPBEXresData" xfId="1531"/>
    <cellStyle name="SAPBEXresDataEmph" xfId="1532"/>
    <cellStyle name="SAPBEXresItem" xfId="1533"/>
    <cellStyle name="SAPBEXstdData" xfId="1534"/>
    <cellStyle name="SAPBEXstdDataEmph" xfId="1535"/>
    <cellStyle name="SAPBEXstdItem" xfId="1536"/>
    <cellStyle name="SAPBEXtitle" xfId="1537"/>
    <cellStyle name="SAPBEXundefined" xfId="1538"/>
    <cellStyle name="serJet 1200 Series PCL 6" xfId="1539"/>
    <cellStyle name="SHADEDSTORES" xfId="1540"/>
    <cellStyle name="SHADEDSTORES 2" xfId="1541"/>
    <cellStyle name="songuyen" xfId="1542"/>
    <cellStyle name="specstores" xfId="1543"/>
    <cellStyle name="Standard_AAbgleich" xfId="1544"/>
    <cellStyle name="STTDG" xfId="1545"/>
    <cellStyle name="Style 1" xfId="1546"/>
    <cellStyle name="Style 1 2" xfId="1547"/>
    <cellStyle name="Style 10" xfId="1548"/>
    <cellStyle name="Style 100" xfId="1549"/>
    <cellStyle name="Style 101" xfId="1550"/>
    <cellStyle name="Style 102" xfId="1551"/>
    <cellStyle name="Style 103" xfId="1552"/>
    <cellStyle name="Style 104" xfId="1553"/>
    <cellStyle name="Style 105" xfId="1554"/>
    <cellStyle name="Style 106" xfId="1555"/>
    <cellStyle name="Style 107" xfId="1556"/>
    <cellStyle name="Style 108" xfId="1557"/>
    <cellStyle name="Style 109" xfId="1558"/>
    <cellStyle name="Style 11" xfId="1559"/>
    <cellStyle name="Style 110" xfId="1560"/>
    <cellStyle name="Style 111" xfId="1561"/>
    <cellStyle name="Style 112" xfId="1562"/>
    <cellStyle name="Style 113" xfId="1563"/>
    <cellStyle name="Style 114" xfId="1564"/>
    <cellStyle name="Style 115" xfId="1565"/>
    <cellStyle name="Style 116" xfId="1566"/>
    <cellStyle name="Style 117" xfId="1567"/>
    <cellStyle name="Style 118" xfId="1568"/>
    <cellStyle name="Style 119" xfId="1569"/>
    <cellStyle name="Style 12" xfId="1570"/>
    <cellStyle name="Style 120" xfId="1571"/>
    <cellStyle name="Style 121" xfId="1572"/>
    <cellStyle name="Style 122" xfId="1573"/>
    <cellStyle name="Style 123" xfId="1574"/>
    <cellStyle name="Style 124" xfId="1575"/>
    <cellStyle name="Style 125" xfId="1576"/>
    <cellStyle name="Style 126" xfId="1577"/>
    <cellStyle name="Style 127" xfId="1578"/>
    <cellStyle name="Style 128" xfId="1579"/>
    <cellStyle name="Style 129" xfId="1580"/>
    <cellStyle name="Style 13" xfId="1581"/>
    <cellStyle name="Style 130" xfId="1582"/>
    <cellStyle name="Style 131" xfId="1583"/>
    <cellStyle name="Style 132" xfId="1584"/>
    <cellStyle name="Style 133" xfId="1585"/>
    <cellStyle name="Style 134" xfId="1586"/>
    <cellStyle name="Style 135" xfId="1587"/>
    <cellStyle name="Style 136" xfId="1588"/>
    <cellStyle name="Style 137" xfId="1589"/>
    <cellStyle name="Style 138" xfId="1590"/>
    <cellStyle name="Style 139" xfId="1591"/>
    <cellStyle name="Style 14" xfId="1592"/>
    <cellStyle name="Style 140" xfId="1593"/>
    <cellStyle name="Style 141" xfId="1594"/>
    <cellStyle name="Style 142" xfId="1595"/>
    <cellStyle name="Style 143" xfId="1596"/>
    <cellStyle name="Style 144" xfId="1597"/>
    <cellStyle name="Style 145" xfId="1598"/>
    <cellStyle name="Style 146" xfId="1599"/>
    <cellStyle name="Style 147" xfId="1600"/>
    <cellStyle name="Style 148" xfId="1601"/>
    <cellStyle name="Style 149" xfId="1602"/>
    <cellStyle name="Style 15" xfId="1603"/>
    <cellStyle name="Style 150" xfId="1604"/>
    <cellStyle name="Style 151" xfId="1605"/>
    <cellStyle name="Style 152" xfId="1606"/>
    <cellStyle name="Style 153" xfId="1607"/>
    <cellStyle name="Style 154" xfId="1608"/>
    <cellStyle name="Style 155" xfId="1609"/>
    <cellStyle name="Style 16" xfId="1610"/>
    <cellStyle name="Style 17" xfId="1611"/>
    <cellStyle name="Style 18" xfId="1612"/>
    <cellStyle name="Style 19" xfId="1613"/>
    <cellStyle name="Style 2" xfId="1614"/>
    <cellStyle name="Style 20" xfId="1615"/>
    <cellStyle name="Style 21" xfId="1616"/>
    <cellStyle name="Style 22" xfId="1617"/>
    <cellStyle name="Style 23" xfId="1618"/>
    <cellStyle name="Style 24" xfId="1619"/>
    <cellStyle name="Style 25" xfId="1620"/>
    <cellStyle name="Style 26" xfId="1621"/>
    <cellStyle name="Style 27" xfId="1622"/>
    <cellStyle name="Style 28" xfId="1623"/>
    <cellStyle name="Style 29" xfId="1624"/>
    <cellStyle name="Style 3" xfId="1625"/>
    <cellStyle name="Style 30" xfId="1626"/>
    <cellStyle name="Style 31" xfId="1627"/>
    <cellStyle name="Style 32" xfId="1628"/>
    <cellStyle name="Style 33" xfId="1629"/>
    <cellStyle name="Style 34" xfId="1630"/>
    <cellStyle name="Style 35" xfId="1631"/>
    <cellStyle name="Style 36" xfId="1632"/>
    <cellStyle name="Style 37" xfId="1633"/>
    <cellStyle name="Style 38" xfId="1634"/>
    <cellStyle name="Style 39" xfId="1635"/>
    <cellStyle name="Style 4" xfId="1636"/>
    <cellStyle name="Style 40" xfId="1637"/>
    <cellStyle name="Style 41" xfId="1638"/>
    <cellStyle name="Style 42" xfId="1639"/>
    <cellStyle name="Style 43" xfId="1640"/>
    <cellStyle name="Style 44" xfId="1641"/>
    <cellStyle name="Style 45" xfId="1642"/>
    <cellStyle name="Style 46" xfId="1643"/>
    <cellStyle name="Style 47" xfId="1644"/>
    <cellStyle name="Style 48" xfId="1645"/>
    <cellStyle name="Style 49" xfId="1646"/>
    <cellStyle name="Style 5" xfId="1647"/>
    <cellStyle name="Style 50" xfId="1648"/>
    <cellStyle name="Style 51" xfId="1649"/>
    <cellStyle name="Style 52" xfId="1650"/>
    <cellStyle name="Style 53" xfId="1651"/>
    <cellStyle name="Style 54" xfId="1652"/>
    <cellStyle name="Style 55" xfId="1653"/>
    <cellStyle name="Style 56" xfId="1654"/>
    <cellStyle name="Style 57" xfId="1655"/>
    <cellStyle name="Style 58" xfId="1656"/>
    <cellStyle name="Style 59" xfId="1657"/>
    <cellStyle name="Style 6" xfId="1658"/>
    <cellStyle name="Style 60" xfId="1659"/>
    <cellStyle name="Style 61" xfId="1660"/>
    <cellStyle name="Style 62" xfId="1661"/>
    <cellStyle name="Style 63" xfId="1662"/>
    <cellStyle name="Style 64" xfId="1663"/>
    <cellStyle name="Style 65" xfId="1664"/>
    <cellStyle name="Style 66" xfId="1665"/>
    <cellStyle name="Style 67" xfId="1666"/>
    <cellStyle name="Style 68" xfId="1667"/>
    <cellStyle name="Style 69" xfId="1668"/>
    <cellStyle name="Style 7" xfId="1669"/>
    <cellStyle name="Style 70" xfId="1670"/>
    <cellStyle name="Style 71" xfId="1671"/>
    <cellStyle name="Style 72" xfId="1672"/>
    <cellStyle name="Style 73" xfId="1673"/>
    <cellStyle name="Style 74" xfId="1674"/>
    <cellStyle name="Style 75" xfId="1675"/>
    <cellStyle name="Style 76" xfId="1676"/>
    <cellStyle name="Style 77" xfId="1677"/>
    <cellStyle name="Style 78" xfId="1678"/>
    <cellStyle name="Style 79" xfId="1679"/>
    <cellStyle name="Style 8" xfId="1680"/>
    <cellStyle name="Style 80" xfId="1681"/>
    <cellStyle name="Style 81" xfId="1682"/>
    <cellStyle name="Style 82" xfId="1683"/>
    <cellStyle name="Style 83" xfId="1684"/>
    <cellStyle name="Style 84" xfId="1685"/>
    <cellStyle name="Style 85" xfId="1686"/>
    <cellStyle name="Style 86" xfId="1687"/>
    <cellStyle name="Style 87" xfId="1688"/>
    <cellStyle name="Style 88" xfId="1689"/>
    <cellStyle name="Style 89" xfId="1690"/>
    <cellStyle name="Style 9" xfId="1691"/>
    <cellStyle name="Style 90" xfId="1692"/>
    <cellStyle name="Style 91" xfId="1693"/>
    <cellStyle name="Style 92" xfId="1694"/>
    <cellStyle name="Style 93" xfId="1695"/>
    <cellStyle name="Style 94" xfId="1696"/>
    <cellStyle name="Style 95" xfId="1697"/>
    <cellStyle name="Style 96" xfId="1698"/>
    <cellStyle name="Style 97" xfId="1699"/>
    <cellStyle name="Style 98" xfId="1700"/>
    <cellStyle name="Style 99" xfId="1701"/>
    <cellStyle name="Style Date" xfId="1702"/>
    <cellStyle name="style_1" xfId="1703"/>
    <cellStyle name="subhead" xfId="1704"/>
    <cellStyle name="Subtotal" xfId="1705"/>
    <cellStyle name="symbol" xfId="1706"/>
    <cellStyle name="T" xfId="1707"/>
    <cellStyle name="T 2" xfId="1708"/>
    <cellStyle name="T_bao cao" xfId="1709"/>
    <cellStyle name="T_bao cao 2" xfId="1710"/>
    <cellStyle name="T_Bao cao so lieu kiem toan nam 2007 sua" xfId="1711"/>
    <cellStyle name="T_Bao cao so lieu kiem toan nam 2007 sua 2" xfId="1712"/>
    <cellStyle name="T_Bao cao so lieu kiem toan nam 2007 sua_!1 1 bao cao giao KH ve HTCMT vung TNB   12-12-2011" xfId="1713"/>
    <cellStyle name="T_Bao cao so lieu kiem toan nam 2007 sua_!1 1 bao cao giao KH ve HTCMT vung TNB   12-12-2011 2" xfId="1714"/>
    <cellStyle name="T_Bao cao so lieu kiem toan nam 2007 sua_KH TPCP vung TNB (03-1-2012)" xfId="1715"/>
    <cellStyle name="T_Bao cao so lieu kiem toan nam 2007 sua_KH TPCP vung TNB (03-1-2012) 2" xfId="1716"/>
    <cellStyle name="T_bao cao_!1 1 bao cao giao KH ve HTCMT vung TNB   12-12-2011" xfId="1717"/>
    <cellStyle name="T_bao cao_!1 1 bao cao giao KH ve HTCMT vung TNB   12-12-2011 2" xfId="1718"/>
    <cellStyle name="T_bao cao_Bieu4HTMT" xfId="1719"/>
    <cellStyle name="T_bao cao_Bieu4HTMT 2" xfId="1720"/>
    <cellStyle name="T_bao cao_Bieu4HTMT_!1 1 bao cao giao KH ve HTCMT vung TNB   12-12-2011" xfId="1721"/>
    <cellStyle name="T_bao cao_Bieu4HTMT_!1 1 bao cao giao KH ve HTCMT vung TNB   12-12-2011 2" xfId="1722"/>
    <cellStyle name="T_bao cao_Bieu4HTMT_KH TPCP vung TNB (03-1-2012)" xfId="1723"/>
    <cellStyle name="T_bao cao_Bieu4HTMT_KH TPCP vung TNB (03-1-2012) 2" xfId="1724"/>
    <cellStyle name="T_bao cao_KH TPCP vung TNB (03-1-2012)" xfId="1725"/>
    <cellStyle name="T_bao cao_KH TPCP vung TNB (03-1-2012) 2" xfId="1726"/>
    <cellStyle name="T_BBTNG-06" xfId="1727"/>
    <cellStyle name="T_BBTNG-06 2" xfId="1728"/>
    <cellStyle name="T_BBTNG-06_!1 1 bao cao giao KH ve HTCMT vung TNB   12-12-2011" xfId="1729"/>
    <cellStyle name="T_BBTNG-06_!1 1 bao cao giao KH ve HTCMT vung TNB   12-12-2011 2" xfId="1730"/>
    <cellStyle name="T_BBTNG-06_Bieu4HTMT" xfId="1731"/>
    <cellStyle name="T_BBTNG-06_Bieu4HTMT 2" xfId="1732"/>
    <cellStyle name="T_BBTNG-06_Bieu4HTMT_!1 1 bao cao giao KH ve HTCMT vung TNB   12-12-2011" xfId="1733"/>
    <cellStyle name="T_BBTNG-06_Bieu4HTMT_!1 1 bao cao giao KH ve HTCMT vung TNB   12-12-2011 2" xfId="1734"/>
    <cellStyle name="T_BBTNG-06_Bieu4HTMT_KH TPCP vung TNB (03-1-2012)" xfId="1735"/>
    <cellStyle name="T_BBTNG-06_Bieu4HTMT_KH TPCP vung TNB (03-1-2012) 2" xfId="1736"/>
    <cellStyle name="T_BBTNG-06_KH TPCP vung TNB (03-1-2012)" xfId="1737"/>
    <cellStyle name="T_BBTNG-06_KH TPCP vung TNB (03-1-2012) 2" xfId="1738"/>
    <cellStyle name="T_BC  NAM 2007" xfId="1739"/>
    <cellStyle name="T_BC  NAM 2007 2" xfId="1740"/>
    <cellStyle name="T_BC CTMT-2008 Ttinh" xfId="1741"/>
    <cellStyle name="T_BC CTMT-2008 Ttinh 2" xfId="1742"/>
    <cellStyle name="T_BC CTMT-2008 Ttinh_!1 1 bao cao giao KH ve HTCMT vung TNB   12-12-2011" xfId="1743"/>
    <cellStyle name="T_BC CTMT-2008 Ttinh_!1 1 bao cao giao KH ve HTCMT vung TNB   12-12-2011 2" xfId="1744"/>
    <cellStyle name="T_BC CTMT-2008 Ttinh_KH TPCP vung TNB (03-1-2012)" xfId="1745"/>
    <cellStyle name="T_BC CTMT-2008 Ttinh_KH TPCP vung TNB (03-1-2012) 2" xfId="1746"/>
    <cellStyle name="T_Bieu mau cong trinh khoi cong moi 3-4" xfId="1747"/>
    <cellStyle name="T_Bieu mau cong trinh khoi cong moi 3-4 2" xfId="1748"/>
    <cellStyle name="T_Bieu mau cong trinh khoi cong moi 3-4_!1 1 bao cao giao KH ve HTCMT vung TNB   12-12-2011" xfId="1749"/>
    <cellStyle name="T_Bieu mau cong trinh khoi cong moi 3-4_!1 1 bao cao giao KH ve HTCMT vung TNB   12-12-2011 2" xfId="1750"/>
    <cellStyle name="T_Bieu mau cong trinh khoi cong moi 3-4_KH TPCP vung TNB (03-1-2012)" xfId="1751"/>
    <cellStyle name="T_Bieu mau cong trinh khoi cong moi 3-4_KH TPCP vung TNB (03-1-2012) 2" xfId="1752"/>
    <cellStyle name="T_Bieu mau danh muc du an thuoc CTMTQG nam 2008" xfId="1753"/>
    <cellStyle name="T_Bieu mau danh muc du an thuoc CTMTQG nam 2008 2" xfId="1754"/>
    <cellStyle name="T_Bieu mau danh muc du an thuoc CTMTQG nam 2008_!1 1 bao cao giao KH ve HTCMT vung TNB   12-12-2011" xfId="1755"/>
    <cellStyle name="T_Bieu mau danh muc du an thuoc CTMTQG nam 2008_!1 1 bao cao giao KH ve HTCMT vung TNB   12-12-2011 2" xfId="1756"/>
    <cellStyle name="T_Bieu mau danh muc du an thuoc CTMTQG nam 2008_KH TPCP vung TNB (03-1-2012)" xfId="1757"/>
    <cellStyle name="T_Bieu mau danh muc du an thuoc CTMTQG nam 2008_KH TPCP vung TNB (03-1-2012) 2" xfId="1758"/>
    <cellStyle name="T_Bieu tong hop nhu cau ung 2011 da chon loc -Mien nui" xfId="1759"/>
    <cellStyle name="T_Bieu tong hop nhu cau ung 2011 da chon loc -Mien nui 2" xfId="1760"/>
    <cellStyle name="T_Bieu tong hop nhu cau ung 2011 da chon loc -Mien nui_!1 1 bao cao giao KH ve HTCMT vung TNB   12-12-2011" xfId="1761"/>
    <cellStyle name="T_Bieu tong hop nhu cau ung 2011 da chon loc -Mien nui_!1 1 bao cao giao KH ve HTCMT vung TNB   12-12-2011 2" xfId="1762"/>
    <cellStyle name="T_Bieu tong hop nhu cau ung 2011 da chon loc -Mien nui_KH TPCP vung TNB (03-1-2012)" xfId="1763"/>
    <cellStyle name="T_Bieu tong hop nhu cau ung 2011 da chon loc -Mien nui_KH TPCP vung TNB (03-1-2012) 2" xfId="1764"/>
    <cellStyle name="T_Bieu3ODA" xfId="1765"/>
    <cellStyle name="T_Bieu3ODA 2" xfId="1766"/>
    <cellStyle name="T_Bieu3ODA_!1 1 bao cao giao KH ve HTCMT vung TNB   12-12-2011" xfId="1767"/>
    <cellStyle name="T_Bieu3ODA_!1 1 bao cao giao KH ve HTCMT vung TNB   12-12-2011 2" xfId="1768"/>
    <cellStyle name="T_Bieu3ODA_1" xfId="1769"/>
    <cellStyle name="T_Bieu3ODA_1 2" xfId="1770"/>
    <cellStyle name="T_Bieu3ODA_1_!1 1 bao cao giao KH ve HTCMT vung TNB   12-12-2011" xfId="1771"/>
    <cellStyle name="T_Bieu3ODA_1_!1 1 bao cao giao KH ve HTCMT vung TNB   12-12-2011 2" xfId="1772"/>
    <cellStyle name="T_Bieu3ODA_1_KH TPCP vung TNB (03-1-2012)" xfId="1773"/>
    <cellStyle name="T_Bieu3ODA_1_KH TPCP vung TNB (03-1-2012) 2" xfId="1774"/>
    <cellStyle name="T_Bieu3ODA_KH TPCP vung TNB (03-1-2012)" xfId="1775"/>
    <cellStyle name="T_Bieu3ODA_KH TPCP vung TNB (03-1-2012) 2" xfId="1776"/>
    <cellStyle name="T_Bieu4HTMT" xfId="1777"/>
    <cellStyle name="T_Bieu4HTMT 2" xfId="1778"/>
    <cellStyle name="T_Bieu4HTMT_!1 1 bao cao giao KH ve HTCMT vung TNB   12-12-2011" xfId="1779"/>
    <cellStyle name="T_Bieu4HTMT_!1 1 bao cao giao KH ve HTCMT vung TNB   12-12-2011 2" xfId="1780"/>
    <cellStyle name="T_Bieu4HTMT_KH TPCP vung TNB (03-1-2012)" xfId="1781"/>
    <cellStyle name="T_Bieu4HTMT_KH TPCP vung TNB (03-1-2012) 2" xfId="1782"/>
    <cellStyle name="T_bo sung von KCH nam 2010 va Du an tre kho khan" xfId="1783"/>
    <cellStyle name="T_bo sung von KCH nam 2010 va Du an tre kho khan 2" xfId="1784"/>
    <cellStyle name="T_bo sung von KCH nam 2010 va Du an tre kho khan_!1 1 bao cao giao KH ve HTCMT vung TNB   12-12-2011" xfId="1785"/>
    <cellStyle name="T_bo sung von KCH nam 2010 va Du an tre kho khan_!1 1 bao cao giao KH ve HTCMT vung TNB   12-12-2011 2" xfId="1786"/>
    <cellStyle name="T_bo sung von KCH nam 2010 va Du an tre kho khan_KH TPCP vung TNB (03-1-2012)" xfId="1787"/>
    <cellStyle name="T_bo sung von KCH nam 2010 va Du an tre kho khan_KH TPCP vung TNB (03-1-2012) 2" xfId="1788"/>
    <cellStyle name="T_Book1" xfId="1789"/>
    <cellStyle name="T_Book1 2" xfId="1790"/>
    <cellStyle name="T_Book1_!1 1 bao cao giao KH ve HTCMT vung TNB   12-12-2011" xfId="1791"/>
    <cellStyle name="T_Book1_!1 1 bao cao giao KH ve HTCMT vung TNB   12-12-2011 2" xfId="1792"/>
    <cellStyle name="T_Book1_1" xfId="1793"/>
    <cellStyle name="T_Book1_1 2" xfId="1794"/>
    <cellStyle name="T_Book1_1_Bieu tong hop nhu cau ung 2011 da chon loc -Mien nui" xfId="1795"/>
    <cellStyle name="T_Book1_1_Bieu tong hop nhu cau ung 2011 da chon loc -Mien nui 2" xfId="1796"/>
    <cellStyle name="T_Book1_1_Bieu tong hop nhu cau ung 2011 da chon loc -Mien nui_!1 1 bao cao giao KH ve HTCMT vung TNB   12-12-2011" xfId="1797"/>
    <cellStyle name="T_Book1_1_Bieu tong hop nhu cau ung 2011 da chon loc -Mien nui_!1 1 bao cao giao KH ve HTCMT vung TNB   12-12-2011 2" xfId="1798"/>
    <cellStyle name="T_Book1_1_Bieu tong hop nhu cau ung 2011 da chon loc -Mien nui_KH TPCP vung TNB (03-1-2012)" xfId="1799"/>
    <cellStyle name="T_Book1_1_Bieu tong hop nhu cau ung 2011 da chon loc -Mien nui_KH TPCP vung TNB (03-1-2012) 2" xfId="1800"/>
    <cellStyle name="T_Book1_1_Bieu3ODA" xfId="1801"/>
    <cellStyle name="T_Book1_1_Bieu3ODA 2" xfId="1802"/>
    <cellStyle name="T_Book1_1_Bieu3ODA_!1 1 bao cao giao KH ve HTCMT vung TNB   12-12-2011" xfId="1803"/>
    <cellStyle name="T_Book1_1_Bieu3ODA_!1 1 bao cao giao KH ve HTCMT vung TNB   12-12-2011 2" xfId="1804"/>
    <cellStyle name="T_Book1_1_Bieu3ODA_KH TPCP vung TNB (03-1-2012)" xfId="1805"/>
    <cellStyle name="T_Book1_1_Bieu3ODA_KH TPCP vung TNB (03-1-2012) 2" xfId="1806"/>
    <cellStyle name="T_Book1_1_CPK" xfId="1807"/>
    <cellStyle name="T_Book1_1_CPK 2" xfId="1808"/>
    <cellStyle name="T_Book1_1_CPK_!1 1 bao cao giao KH ve HTCMT vung TNB   12-12-2011" xfId="1809"/>
    <cellStyle name="T_Book1_1_CPK_!1 1 bao cao giao KH ve HTCMT vung TNB   12-12-2011 2" xfId="1810"/>
    <cellStyle name="T_Book1_1_CPK_Bieu4HTMT" xfId="1811"/>
    <cellStyle name="T_Book1_1_CPK_Bieu4HTMT 2" xfId="1812"/>
    <cellStyle name="T_Book1_1_CPK_Bieu4HTMT_!1 1 bao cao giao KH ve HTCMT vung TNB   12-12-2011" xfId="1813"/>
    <cellStyle name="T_Book1_1_CPK_Bieu4HTMT_!1 1 bao cao giao KH ve HTCMT vung TNB   12-12-2011 2" xfId="1814"/>
    <cellStyle name="T_Book1_1_CPK_Bieu4HTMT_KH TPCP vung TNB (03-1-2012)" xfId="1815"/>
    <cellStyle name="T_Book1_1_CPK_Bieu4HTMT_KH TPCP vung TNB (03-1-2012) 2" xfId="1816"/>
    <cellStyle name="T_Book1_1_CPK_KH TPCP vung TNB (03-1-2012)" xfId="1817"/>
    <cellStyle name="T_Book1_1_CPK_KH TPCP vung TNB (03-1-2012) 2" xfId="1818"/>
    <cellStyle name="T_Book1_1_KH TPCP vung TNB (03-1-2012)" xfId="1819"/>
    <cellStyle name="T_Book1_1_KH TPCP vung TNB (03-1-2012) 2" xfId="1820"/>
    <cellStyle name="T_Book1_1_kien giang 2" xfId="1821"/>
    <cellStyle name="T_Book1_1_kien giang 2 2" xfId="1822"/>
    <cellStyle name="T_Book1_1_Luy ke von ung nam 2011 -Thoa gui ngay 12-8-2012" xfId="1823"/>
    <cellStyle name="T_Book1_1_Luy ke von ung nam 2011 -Thoa gui ngay 12-8-2012 2" xfId="1824"/>
    <cellStyle name="T_Book1_1_Luy ke von ung nam 2011 -Thoa gui ngay 12-8-2012_!1 1 bao cao giao KH ve HTCMT vung TNB   12-12-2011" xfId="1825"/>
    <cellStyle name="T_Book1_1_Luy ke von ung nam 2011 -Thoa gui ngay 12-8-2012_!1 1 bao cao giao KH ve HTCMT vung TNB   12-12-2011 2" xfId="1826"/>
    <cellStyle name="T_Book1_1_Luy ke von ung nam 2011 -Thoa gui ngay 12-8-2012_KH TPCP vung TNB (03-1-2012)" xfId="1827"/>
    <cellStyle name="T_Book1_1_Luy ke von ung nam 2011 -Thoa gui ngay 12-8-2012_KH TPCP vung TNB (03-1-2012) 2" xfId="1828"/>
    <cellStyle name="T_Book1_1_Thiet bi" xfId="1829"/>
    <cellStyle name="T_Book1_1_Thiet bi 2" xfId="1830"/>
    <cellStyle name="T_Book1_1_Thiet bi_!1 1 bao cao giao KH ve HTCMT vung TNB   12-12-2011" xfId="1831"/>
    <cellStyle name="T_Book1_1_Thiet bi_!1 1 bao cao giao KH ve HTCMT vung TNB   12-12-2011 2" xfId="1832"/>
    <cellStyle name="T_Book1_1_Thiet bi_Bieu4HTMT" xfId="1833"/>
    <cellStyle name="T_Book1_1_Thiet bi_Bieu4HTMT 2" xfId="1834"/>
    <cellStyle name="T_Book1_1_Thiet bi_Bieu4HTMT_!1 1 bao cao giao KH ve HTCMT vung TNB   12-12-2011" xfId="1835"/>
    <cellStyle name="T_Book1_1_Thiet bi_Bieu4HTMT_!1 1 bao cao giao KH ve HTCMT vung TNB   12-12-2011 2" xfId="1836"/>
    <cellStyle name="T_Book1_1_Thiet bi_Bieu4HTMT_KH TPCP vung TNB (03-1-2012)" xfId="1837"/>
    <cellStyle name="T_Book1_1_Thiet bi_Bieu4HTMT_KH TPCP vung TNB (03-1-2012) 2" xfId="1838"/>
    <cellStyle name="T_Book1_1_Thiet bi_KH TPCP vung TNB (03-1-2012)" xfId="1839"/>
    <cellStyle name="T_Book1_1_Thiet bi_KH TPCP vung TNB (03-1-2012) 2" xfId="1840"/>
    <cellStyle name="T_Book1_BC NQ11-CP - chinh sua lai" xfId="1841"/>
    <cellStyle name="T_Book1_BC NQ11-CP - chinh sua lai 2" xfId="1842"/>
    <cellStyle name="T_Book1_BC NQ11-CP-Quynh sau bieu so3" xfId="1843"/>
    <cellStyle name="T_Book1_BC NQ11-CP-Quynh sau bieu so3 2" xfId="1844"/>
    <cellStyle name="T_Book1_BC_NQ11-CP_-_Thao_sua_lai" xfId="1845"/>
    <cellStyle name="T_Book1_BC_NQ11-CP_-_Thao_sua_lai 2" xfId="1846"/>
    <cellStyle name="T_Book1_Bieu mau cong trinh khoi cong moi 3-4" xfId="1847"/>
    <cellStyle name="T_Book1_Bieu mau cong trinh khoi cong moi 3-4 2" xfId="1848"/>
    <cellStyle name="T_Book1_Bieu mau cong trinh khoi cong moi 3-4_!1 1 bao cao giao KH ve HTCMT vung TNB   12-12-2011" xfId="1849"/>
    <cellStyle name="T_Book1_Bieu mau cong trinh khoi cong moi 3-4_!1 1 bao cao giao KH ve HTCMT vung TNB   12-12-2011 2" xfId="1850"/>
    <cellStyle name="T_Book1_Bieu mau cong trinh khoi cong moi 3-4_KH TPCP vung TNB (03-1-2012)" xfId="1851"/>
    <cellStyle name="T_Book1_Bieu mau cong trinh khoi cong moi 3-4_KH TPCP vung TNB (03-1-2012) 2" xfId="1852"/>
    <cellStyle name="T_Book1_Bieu mau danh muc du an thuoc CTMTQG nam 2008" xfId="1853"/>
    <cellStyle name="T_Book1_Bieu mau danh muc du an thuoc CTMTQG nam 2008 2" xfId="1854"/>
    <cellStyle name="T_Book1_Bieu mau danh muc du an thuoc CTMTQG nam 2008_!1 1 bao cao giao KH ve HTCMT vung TNB   12-12-2011" xfId="1855"/>
    <cellStyle name="T_Book1_Bieu mau danh muc du an thuoc CTMTQG nam 2008_!1 1 bao cao giao KH ve HTCMT vung TNB   12-12-2011 2" xfId="1856"/>
    <cellStyle name="T_Book1_Bieu mau danh muc du an thuoc CTMTQG nam 2008_KH TPCP vung TNB (03-1-2012)" xfId="1857"/>
    <cellStyle name="T_Book1_Bieu mau danh muc du an thuoc CTMTQG nam 2008_KH TPCP vung TNB (03-1-2012) 2" xfId="1858"/>
    <cellStyle name="T_Book1_Bieu tong hop nhu cau ung 2011 da chon loc -Mien nui" xfId="1859"/>
    <cellStyle name="T_Book1_Bieu tong hop nhu cau ung 2011 da chon loc -Mien nui 2" xfId="1860"/>
    <cellStyle name="T_Book1_Bieu tong hop nhu cau ung 2011 da chon loc -Mien nui_!1 1 bao cao giao KH ve HTCMT vung TNB   12-12-2011" xfId="1861"/>
    <cellStyle name="T_Book1_Bieu tong hop nhu cau ung 2011 da chon loc -Mien nui_!1 1 bao cao giao KH ve HTCMT vung TNB   12-12-2011 2" xfId="1862"/>
    <cellStyle name="T_Book1_Bieu tong hop nhu cau ung 2011 da chon loc -Mien nui_KH TPCP vung TNB (03-1-2012)" xfId="1863"/>
    <cellStyle name="T_Book1_Bieu tong hop nhu cau ung 2011 da chon loc -Mien nui_KH TPCP vung TNB (03-1-2012) 2" xfId="1864"/>
    <cellStyle name="T_Book1_Bieu3ODA" xfId="1865"/>
    <cellStyle name="T_Book1_Bieu3ODA 2" xfId="1866"/>
    <cellStyle name="T_Book1_Bieu3ODA_!1 1 bao cao giao KH ve HTCMT vung TNB   12-12-2011" xfId="1867"/>
    <cellStyle name="T_Book1_Bieu3ODA_!1 1 bao cao giao KH ve HTCMT vung TNB   12-12-2011 2" xfId="1868"/>
    <cellStyle name="T_Book1_Bieu3ODA_1" xfId="1869"/>
    <cellStyle name="T_Book1_Bieu3ODA_1 2" xfId="1870"/>
    <cellStyle name="T_Book1_Bieu3ODA_1_!1 1 bao cao giao KH ve HTCMT vung TNB   12-12-2011" xfId="1871"/>
    <cellStyle name="T_Book1_Bieu3ODA_1_!1 1 bao cao giao KH ve HTCMT vung TNB   12-12-2011 2" xfId="1872"/>
    <cellStyle name="T_Book1_Bieu3ODA_1_KH TPCP vung TNB (03-1-2012)" xfId="1873"/>
    <cellStyle name="T_Book1_Bieu3ODA_1_KH TPCP vung TNB (03-1-2012) 2" xfId="1874"/>
    <cellStyle name="T_Book1_Bieu3ODA_KH TPCP vung TNB (03-1-2012)" xfId="1875"/>
    <cellStyle name="T_Book1_Bieu3ODA_KH TPCP vung TNB (03-1-2012) 2" xfId="1876"/>
    <cellStyle name="T_Book1_Bieu4HTMT" xfId="1877"/>
    <cellStyle name="T_Book1_Bieu4HTMT 2" xfId="1878"/>
    <cellStyle name="T_Book1_Bieu4HTMT_!1 1 bao cao giao KH ve HTCMT vung TNB   12-12-2011" xfId="1879"/>
    <cellStyle name="T_Book1_Bieu4HTMT_!1 1 bao cao giao KH ve HTCMT vung TNB   12-12-2011 2" xfId="1880"/>
    <cellStyle name="T_Book1_Bieu4HTMT_KH TPCP vung TNB (03-1-2012)" xfId="1881"/>
    <cellStyle name="T_Book1_Bieu4HTMT_KH TPCP vung TNB (03-1-2012) 2" xfId="1882"/>
    <cellStyle name="T_Book1_Book1" xfId="1883"/>
    <cellStyle name="T_Book1_Book1 2" xfId="1884"/>
    <cellStyle name="T_Book1_Cong trinh co y kien LD_Dang_NN_2011-Tay nguyen-9-10" xfId="1885"/>
    <cellStyle name="T_Book1_Cong trinh co y kien LD_Dang_NN_2011-Tay nguyen-9-10 2" xfId="1886"/>
    <cellStyle name="T_Book1_Cong trinh co y kien LD_Dang_NN_2011-Tay nguyen-9-10_!1 1 bao cao giao KH ve HTCMT vung TNB   12-12-2011" xfId="1887"/>
    <cellStyle name="T_Book1_Cong trinh co y kien LD_Dang_NN_2011-Tay nguyen-9-10_!1 1 bao cao giao KH ve HTCMT vung TNB   12-12-2011 2" xfId="1888"/>
    <cellStyle name="T_Book1_Cong trinh co y kien LD_Dang_NN_2011-Tay nguyen-9-10_Bieu4HTMT" xfId="1889"/>
    <cellStyle name="T_Book1_Cong trinh co y kien LD_Dang_NN_2011-Tay nguyen-9-10_Bieu4HTMT 2" xfId="1890"/>
    <cellStyle name="T_Book1_Cong trinh co y kien LD_Dang_NN_2011-Tay nguyen-9-10_KH TPCP vung TNB (03-1-2012)" xfId="1891"/>
    <cellStyle name="T_Book1_Cong trinh co y kien LD_Dang_NN_2011-Tay nguyen-9-10_KH TPCP vung TNB (03-1-2012) 2" xfId="1892"/>
    <cellStyle name="T_Book1_CPK" xfId="1893"/>
    <cellStyle name="T_Book1_CPK 2" xfId="1894"/>
    <cellStyle name="T_Book1_danh muc chuan bi dau tu 2011 ngay 07-6-2011" xfId="1895"/>
    <cellStyle name="T_Book1_danh muc chuan bi dau tu 2011 ngay 07-6-2011 2" xfId="1896"/>
    <cellStyle name="T_Book1_dieu chinh KH 2011 ngay 26-5-2011111" xfId="1897"/>
    <cellStyle name="T_Book1_dieu chinh KH 2011 ngay 26-5-2011111 2" xfId="1898"/>
    <cellStyle name="T_Book1_Du an khoi cong moi nam 2010" xfId="1899"/>
    <cellStyle name="T_Book1_Du an khoi cong moi nam 2010 2" xfId="1900"/>
    <cellStyle name="T_Book1_Du an khoi cong moi nam 2010_!1 1 bao cao giao KH ve HTCMT vung TNB   12-12-2011" xfId="1901"/>
    <cellStyle name="T_Book1_Du an khoi cong moi nam 2010_!1 1 bao cao giao KH ve HTCMT vung TNB   12-12-2011 2" xfId="1902"/>
    <cellStyle name="T_Book1_Du an khoi cong moi nam 2010_KH TPCP vung TNB (03-1-2012)" xfId="1903"/>
    <cellStyle name="T_Book1_Du an khoi cong moi nam 2010_KH TPCP vung TNB (03-1-2012) 2" xfId="1904"/>
    <cellStyle name="T_Book1_giao KH 2011 ngay 10-12-2010" xfId="1905"/>
    <cellStyle name="T_Book1_giao KH 2011 ngay 10-12-2010 2" xfId="1906"/>
    <cellStyle name="T_Book1_Hang Tom goi9 9-07(Cau 12 sua)" xfId="1907"/>
    <cellStyle name="T_Book1_Hang Tom goi9 9-07(Cau 12 sua) 2" xfId="1908"/>
    <cellStyle name="T_Book1_Ket qua phan bo von nam 2008" xfId="1909"/>
    <cellStyle name="T_Book1_Ket qua phan bo von nam 2008 2" xfId="1910"/>
    <cellStyle name="T_Book1_Ket qua phan bo von nam 2008_!1 1 bao cao giao KH ve HTCMT vung TNB   12-12-2011" xfId="1911"/>
    <cellStyle name="T_Book1_Ket qua phan bo von nam 2008_!1 1 bao cao giao KH ve HTCMT vung TNB   12-12-2011 2" xfId="1912"/>
    <cellStyle name="T_Book1_Ket qua phan bo von nam 2008_KH TPCP vung TNB (03-1-2012)" xfId="1913"/>
    <cellStyle name="T_Book1_Ket qua phan bo von nam 2008_KH TPCP vung TNB (03-1-2012) 2" xfId="1914"/>
    <cellStyle name="T_Book1_KH TPCP vung TNB (03-1-2012)" xfId="1915"/>
    <cellStyle name="T_Book1_KH TPCP vung TNB (03-1-2012) 2" xfId="1916"/>
    <cellStyle name="T_Book1_KH XDCB_2008 lan 2 sua ngay 10-11" xfId="1917"/>
    <cellStyle name="T_Book1_KH XDCB_2008 lan 2 sua ngay 10-11 2" xfId="1918"/>
    <cellStyle name="T_Book1_KH XDCB_2008 lan 2 sua ngay 10-11_!1 1 bao cao giao KH ve HTCMT vung TNB   12-12-2011" xfId="1919"/>
    <cellStyle name="T_Book1_KH XDCB_2008 lan 2 sua ngay 10-11_!1 1 bao cao giao KH ve HTCMT vung TNB   12-12-2011 2" xfId="1920"/>
    <cellStyle name="T_Book1_KH XDCB_2008 lan 2 sua ngay 10-11_KH TPCP vung TNB (03-1-2012)" xfId="1921"/>
    <cellStyle name="T_Book1_KH XDCB_2008 lan 2 sua ngay 10-11_KH TPCP vung TNB (03-1-2012) 2" xfId="1922"/>
    <cellStyle name="T_Book1_Khoi luong chinh Hang Tom" xfId="1923"/>
    <cellStyle name="T_Book1_Khoi luong chinh Hang Tom 2" xfId="1924"/>
    <cellStyle name="T_Book1_kien giang 2" xfId="1925"/>
    <cellStyle name="T_Book1_kien giang 2 2" xfId="1926"/>
    <cellStyle name="T_Book1_Luy ke von ung nam 2011 -Thoa gui ngay 12-8-2012" xfId="1927"/>
    <cellStyle name="T_Book1_Luy ke von ung nam 2011 -Thoa gui ngay 12-8-2012 2" xfId="1928"/>
    <cellStyle name="T_Book1_Luy ke von ung nam 2011 -Thoa gui ngay 12-8-2012_!1 1 bao cao giao KH ve HTCMT vung TNB   12-12-2011" xfId="1929"/>
    <cellStyle name="T_Book1_Luy ke von ung nam 2011 -Thoa gui ngay 12-8-2012_!1 1 bao cao giao KH ve HTCMT vung TNB   12-12-2011 2" xfId="1930"/>
    <cellStyle name="T_Book1_Luy ke von ung nam 2011 -Thoa gui ngay 12-8-2012_KH TPCP vung TNB (03-1-2012)" xfId="1931"/>
    <cellStyle name="T_Book1_Luy ke von ung nam 2011 -Thoa gui ngay 12-8-2012_KH TPCP vung TNB (03-1-2012) 2" xfId="1932"/>
    <cellStyle name="T_Book1_Nhu cau von ung truoc 2011 Tha h Hoa + Nge An gui TW" xfId="1933"/>
    <cellStyle name="T_Book1_Nhu cau von ung truoc 2011 Tha h Hoa + Nge An gui TW 2" xfId="1934"/>
    <cellStyle name="T_Book1_Nhu cau von ung truoc 2011 Tha h Hoa + Nge An gui TW_!1 1 bao cao giao KH ve HTCMT vung TNB   12-12-2011" xfId="1935"/>
    <cellStyle name="T_Book1_Nhu cau von ung truoc 2011 Tha h Hoa + Nge An gui TW_!1 1 bao cao giao KH ve HTCMT vung TNB   12-12-2011 2" xfId="1936"/>
    <cellStyle name="T_Book1_Nhu cau von ung truoc 2011 Tha h Hoa + Nge An gui TW_Bieu4HTMT" xfId="1937"/>
    <cellStyle name="T_Book1_Nhu cau von ung truoc 2011 Tha h Hoa + Nge An gui TW_Bieu4HTMT 2" xfId="1938"/>
    <cellStyle name="T_Book1_Nhu cau von ung truoc 2011 Tha h Hoa + Nge An gui TW_Bieu4HTMT_!1 1 bao cao giao KH ve HTCMT vung TNB   12-12-2011" xfId="1939"/>
    <cellStyle name="T_Book1_Nhu cau von ung truoc 2011 Tha h Hoa + Nge An gui TW_Bieu4HTMT_!1 1 bao cao giao KH ve HTCMT vung TNB   12-12-2011 2" xfId="1940"/>
    <cellStyle name="T_Book1_Nhu cau von ung truoc 2011 Tha h Hoa + Nge An gui TW_Bieu4HTMT_KH TPCP vung TNB (03-1-2012)" xfId="1941"/>
    <cellStyle name="T_Book1_Nhu cau von ung truoc 2011 Tha h Hoa + Nge An gui TW_Bieu4HTMT_KH TPCP vung TNB (03-1-2012) 2" xfId="1942"/>
    <cellStyle name="T_Book1_Nhu cau von ung truoc 2011 Tha h Hoa + Nge An gui TW_KH TPCP vung TNB (03-1-2012)" xfId="1943"/>
    <cellStyle name="T_Book1_Nhu cau von ung truoc 2011 Tha h Hoa + Nge An gui TW_KH TPCP vung TNB (03-1-2012) 2" xfId="1944"/>
    <cellStyle name="T_Book1_phu luc tong ket tinh hinh TH giai doan 03-10 (ngay 30)" xfId="1945"/>
    <cellStyle name="T_Book1_phu luc tong ket tinh hinh TH giai doan 03-10 (ngay 30) 2" xfId="1946"/>
    <cellStyle name="T_Book1_phu luc tong ket tinh hinh TH giai doan 03-10 (ngay 30)_!1 1 bao cao giao KH ve HTCMT vung TNB   12-12-2011" xfId="1947"/>
    <cellStyle name="T_Book1_phu luc tong ket tinh hinh TH giai doan 03-10 (ngay 30)_!1 1 bao cao giao KH ve HTCMT vung TNB   12-12-2011 2" xfId="1948"/>
    <cellStyle name="T_Book1_phu luc tong ket tinh hinh TH giai doan 03-10 (ngay 30)_KH TPCP vung TNB (03-1-2012)" xfId="1949"/>
    <cellStyle name="T_Book1_phu luc tong ket tinh hinh TH giai doan 03-10 (ngay 30)_KH TPCP vung TNB (03-1-2012) 2" xfId="1950"/>
    <cellStyle name="T_Book1_TH ung tren 70%-Ra soat phap ly-8-6 (dung de chuyen vao vu TH)" xfId="1951"/>
    <cellStyle name="T_Book1_TH ung tren 70%-Ra soat phap ly-8-6 (dung de chuyen vao vu TH) 2" xfId="1952"/>
    <cellStyle name="T_Book1_TH ung tren 70%-Ra soat phap ly-8-6 (dung de chuyen vao vu TH)_!1 1 bao cao giao KH ve HTCMT vung TNB   12-12-2011" xfId="1953"/>
    <cellStyle name="T_Book1_TH ung tren 70%-Ra soat phap ly-8-6 (dung de chuyen vao vu TH)_!1 1 bao cao giao KH ve HTCMT vung TNB   12-12-2011 2" xfId="1954"/>
    <cellStyle name="T_Book1_TH ung tren 70%-Ra soat phap ly-8-6 (dung de chuyen vao vu TH)_Bieu4HTMT" xfId="1955"/>
    <cellStyle name="T_Book1_TH ung tren 70%-Ra soat phap ly-8-6 (dung de chuyen vao vu TH)_Bieu4HTMT 2" xfId="1956"/>
    <cellStyle name="T_Book1_TH ung tren 70%-Ra soat phap ly-8-6 (dung de chuyen vao vu TH)_KH TPCP vung TNB (03-1-2012)" xfId="1957"/>
    <cellStyle name="T_Book1_TH ung tren 70%-Ra soat phap ly-8-6 (dung de chuyen vao vu TH)_KH TPCP vung TNB (03-1-2012) 2" xfId="1958"/>
    <cellStyle name="T_Book1_TH y kien LD_KH 2010 Ca Nuoc 22-9-2011-Gui ca Vu" xfId="1959"/>
    <cellStyle name="T_Book1_TH y kien LD_KH 2010 Ca Nuoc 22-9-2011-Gui ca Vu 2" xfId="1960"/>
    <cellStyle name="T_Book1_TH y kien LD_KH 2010 Ca Nuoc 22-9-2011-Gui ca Vu_!1 1 bao cao giao KH ve HTCMT vung TNB   12-12-2011" xfId="1961"/>
    <cellStyle name="T_Book1_TH y kien LD_KH 2010 Ca Nuoc 22-9-2011-Gui ca Vu_!1 1 bao cao giao KH ve HTCMT vung TNB   12-12-2011 2" xfId="1962"/>
    <cellStyle name="T_Book1_TH y kien LD_KH 2010 Ca Nuoc 22-9-2011-Gui ca Vu_Bieu4HTMT" xfId="1963"/>
    <cellStyle name="T_Book1_TH y kien LD_KH 2010 Ca Nuoc 22-9-2011-Gui ca Vu_Bieu4HTMT 2" xfId="1964"/>
    <cellStyle name="T_Book1_TH y kien LD_KH 2010 Ca Nuoc 22-9-2011-Gui ca Vu_KH TPCP vung TNB (03-1-2012)" xfId="1965"/>
    <cellStyle name="T_Book1_TH y kien LD_KH 2010 Ca Nuoc 22-9-2011-Gui ca Vu_KH TPCP vung TNB (03-1-2012) 2" xfId="1966"/>
    <cellStyle name="T_Book1_Thiet bi" xfId="1967"/>
    <cellStyle name="T_Book1_Thiet bi 2" xfId="1968"/>
    <cellStyle name="T_Book1_TN - Ho tro khac 2011" xfId="1969"/>
    <cellStyle name="T_Book1_TN - Ho tro khac 2011 2" xfId="1970"/>
    <cellStyle name="T_Book1_TN - Ho tro khac 2011_!1 1 bao cao giao KH ve HTCMT vung TNB   12-12-2011" xfId="1971"/>
    <cellStyle name="T_Book1_TN - Ho tro khac 2011_!1 1 bao cao giao KH ve HTCMT vung TNB   12-12-2011 2" xfId="1972"/>
    <cellStyle name="T_Book1_TN - Ho tro khac 2011_Bieu4HTMT" xfId="1973"/>
    <cellStyle name="T_Book1_TN - Ho tro khac 2011_Bieu4HTMT 2" xfId="1974"/>
    <cellStyle name="T_Book1_TN - Ho tro khac 2011_KH TPCP vung TNB (03-1-2012)" xfId="1975"/>
    <cellStyle name="T_Book1_TN - Ho tro khac 2011_KH TPCP vung TNB (03-1-2012) 2" xfId="1976"/>
    <cellStyle name="T_Book1_ung truoc 2011 NSTW Thanh Hoa + Nge An gui Thu 12-5" xfId="1977"/>
    <cellStyle name="T_Book1_ung truoc 2011 NSTW Thanh Hoa + Nge An gui Thu 12-5 2" xfId="1978"/>
    <cellStyle name="T_Book1_ung truoc 2011 NSTW Thanh Hoa + Nge An gui Thu 12-5_!1 1 bao cao giao KH ve HTCMT vung TNB   12-12-2011" xfId="1979"/>
    <cellStyle name="T_Book1_ung truoc 2011 NSTW Thanh Hoa + Nge An gui Thu 12-5_!1 1 bao cao giao KH ve HTCMT vung TNB   12-12-2011 2" xfId="1980"/>
    <cellStyle name="T_Book1_ung truoc 2011 NSTW Thanh Hoa + Nge An gui Thu 12-5_Bieu4HTMT" xfId="1981"/>
    <cellStyle name="T_Book1_ung truoc 2011 NSTW Thanh Hoa + Nge An gui Thu 12-5_Bieu4HTMT 2" xfId="1982"/>
    <cellStyle name="T_Book1_ung truoc 2011 NSTW Thanh Hoa + Nge An gui Thu 12-5_Bieu4HTMT_!1 1 bao cao giao KH ve HTCMT vung TNB   12-12-2011" xfId="1983"/>
    <cellStyle name="T_Book1_ung truoc 2011 NSTW Thanh Hoa + Nge An gui Thu 12-5_Bieu4HTMT_!1 1 bao cao giao KH ve HTCMT vung TNB   12-12-2011 2" xfId="1984"/>
    <cellStyle name="T_Book1_ung truoc 2011 NSTW Thanh Hoa + Nge An gui Thu 12-5_Bieu4HTMT_KH TPCP vung TNB (03-1-2012)" xfId="1985"/>
    <cellStyle name="T_Book1_ung truoc 2011 NSTW Thanh Hoa + Nge An gui Thu 12-5_Bieu4HTMT_KH TPCP vung TNB (03-1-2012) 2" xfId="1986"/>
    <cellStyle name="T_Book1_ung truoc 2011 NSTW Thanh Hoa + Nge An gui Thu 12-5_KH TPCP vung TNB (03-1-2012)" xfId="1987"/>
    <cellStyle name="T_Book1_ung truoc 2011 NSTW Thanh Hoa + Nge An gui Thu 12-5_KH TPCP vung TNB (03-1-2012) 2" xfId="1988"/>
    <cellStyle name="T_Book1_ÿÿÿÿÿ" xfId="1989"/>
    <cellStyle name="T_Book1_ÿÿÿÿÿ 2" xfId="1990"/>
    <cellStyle name="T_Chuan bi dau tu nam 2008" xfId="1991"/>
    <cellStyle name="T_Chuan bi dau tu nam 2008 2" xfId="1992"/>
    <cellStyle name="T_Chuan bi dau tu nam 2008_!1 1 bao cao giao KH ve HTCMT vung TNB   12-12-2011" xfId="1993"/>
    <cellStyle name="T_Chuan bi dau tu nam 2008_!1 1 bao cao giao KH ve HTCMT vung TNB   12-12-2011 2" xfId="1994"/>
    <cellStyle name="T_Chuan bi dau tu nam 2008_KH TPCP vung TNB (03-1-2012)" xfId="1995"/>
    <cellStyle name="T_Chuan bi dau tu nam 2008_KH TPCP vung TNB (03-1-2012) 2" xfId="1996"/>
    <cellStyle name="T_Copy of Bao cao  XDCB 7 thang nam 2008_So KH&amp;DT SUA" xfId="1997"/>
    <cellStyle name="T_Copy of Bao cao  XDCB 7 thang nam 2008_So KH&amp;DT SUA 2" xfId="1998"/>
    <cellStyle name="T_Copy of Bao cao  XDCB 7 thang nam 2008_So KH&amp;DT SUA_!1 1 bao cao giao KH ve HTCMT vung TNB   12-12-2011" xfId="1999"/>
    <cellStyle name="T_Copy of Bao cao  XDCB 7 thang nam 2008_So KH&amp;DT SUA_!1 1 bao cao giao KH ve HTCMT vung TNB   12-12-2011 2" xfId="2000"/>
    <cellStyle name="T_Copy of Bao cao  XDCB 7 thang nam 2008_So KH&amp;DT SUA_KH TPCP vung TNB (03-1-2012)" xfId="2001"/>
    <cellStyle name="T_Copy of Bao cao  XDCB 7 thang nam 2008_So KH&amp;DT SUA_KH TPCP vung TNB (03-1-2012) 2" xfId="2002"/>
    <cellStyle name="T_CPK" xfId="2003"/>
    <cellStyle name="T_CPK 2" xfId="2004"/>
    <cellStyle name="T_CPK_!1 1 bao cao giao KH ve HTCMT vung TNB   12-12-2011" xfId="2005"/>
    <cellStyle name="T_CPK_!1 1 bao cao giao KH ve HTCMT vung TNB   12-12-2011 2" xfId="2006"/>
    <cellStyle name="T_CPK_Bieu4HTMT" xfId="2007"/>
    <cellStyle name="T_CPK_Bieu4HTMT 2" xfId="2008"/>
    <cellStyle name="T_CPK_Bieu4HTMT_!1 1 bao cao giao KH ve HTCMT vung TNB   12-12-2011" xfId="2009"/>
    <cellStyle name="T_CPK_Bieu4HTMT_!1 1 bao cao giao KH ve HTCMT vung TNB   12-12-2011 2" xfId="2010"/>
    <cellStyle name="T_CPK_Bieu4HTMT_KH TPCP vung TNB (03-1-2012)" xfId="2011"/>
    <cellStyle name="T_CPK_Bieu4HTMT_KH TPCP vung TNB (03-1-2012) 2" xfId="2012"/>
    <cellStyle name="T_CPK_KH TPCP vung TNB (03-1-2012)" xfId="2013"/>
    <cellStyle name="T_CPK_KH TPCP vung TNB (03-1-2012) 2" xfId="2014"/>
    <cellStyle name="T_CTMTQG 2008" xfId="2015"/>
    <cellStyle name="T_CTMTQG 2008 2" xfId="2016"/>
    <cellStyle name="T_CTMTQG 2008_!1 1 bao cao giao KH ve HTCMT vung TNB   12-12-2011" xfId="2017"/>
    <cellStyle name="T_CTMTQG 2008_!1 1 bao cao giao KH ve HTCMT vung TNB   12-12-2011 2" xfId="2018"/>
    <cellStyle name="T_CTMTQG 2008_Bieu mau danh muc du an thuoc CTMTQG nam 2008" xfId="2019"/>
    <cellStyle name="T_CTMTQG 2008_Bieu mau danh muc du an thuoc CTMTQG nam 2008 2" xfId="2020"/>
    <cellStyle name="T_CTMTQG 2008_Bieu mau danh muc du an thuoc CTMTQG nam 2008_!1 1 bao cao giao KH ve HTCMT vung TNB   12-12-2011" xfId="2021"/>
    <cellStyle name="T_CTMTQG 2008_Bieu mau danh muc du an thuoc CTMTQG nam 2008_!1 1 bao cao giao KH ve HTCMT vung TNB   12-12-2011 2" xfId="2022"/>
    <cellStyle name="T_CTMTQG 2008_Bieu mau danh muc du an thuoc CTMTQG nam 2008_KH TPCP vung TNB (03-1-2012)" xfId="2023"/>
    <cellStyle name="T_CTMTQG 2008_Bieu mau danh muc du an thuoc CTMTQG nam 2008_KH TPCP vung TNB (03-1-2012) 2" xfId="2024"/>
    <cellStyle name="T_CTMTQG 2008_Hi-Tong hop KQ phan bo KH nam 08- LD fong giao 15-11-08" xfId="2025"/>
    <cellStyle name="T_CTMTQG 2008_Hi-Tong hop KQ phan bo KH nam 08- LD fong giao 15-11-08 2" xfId="2026"/>
    <cellStyle name="T_CTMTQG 2008_Hi-Tong hop KQ phan bo KH nam 08- LD fong giao 15-11-08_!1 1 bao cao giao KH ve HTCMT vung TNB   12-12-2011" xfId="2027"/>
    <cellStyle name="T_CTMTQG 2008_Hi-Tong hop KQ phan bo KH nam 08- LD fong giao 15-11-08_!1 1 bao cao giao KH ve HTCMT vung TNB   12-12-2011 2" xfId="2028"/>
    <cellStyle name="T_CTMTQG 2008_Hi-Tong hop KQ phan bo KH nam 08- LD fong giao 15-11-08_KH TPCP vung TNB (03-1-2012)" xfId="2029"/>
    <cellStyle name="T_CTMTQG 2008_Hi-Tong hop KQ phan bo KH nam 08- LD fong giao 15-11-08_KH TPCP vung TNB (03-1-2012) 2" xfId="2030"/>
    <cellStyle name="T_CTMTQG 2008_Ket qua thuc hien nam 2008" xfId="2031"/>
    <cellStyle name="T_CTMTQG 2008_Ket qua thuc hien nam 2008 2" xfId="2032"/>
    <cellStyle name="T_CTMTQG 2008_Ket qua thuc hien nam 2008_!1 1 bao cao giao KH ve HTCMT vung TNB   12-12-2011" xfId="2033"/>
    <cellStyle name="T_CTMTQG 2008_Ket qua thuc hien nam 2008_!1 1 bao cao giao KH ve HTCMT vung TNB   12-12-2011 2" xfId="2034"/>
    <cellStyle name="T_CTMTQG 2008_Ket qua thuc hien nam 2008_KH TPCP vung TNB (03-1-2012)" xfId="2035"/>
    <cellStyle name="T_CTMTQG 2008_Ket qua thuc hien nam 2008_KH TPCP vung TNB (03-1-2012) 2" xfId="2036"/>
    <cellStyle name="T_CTMTQG 2008_KH TPCP vung TNB (03-1-2012)" xfId="2037"/>
    <cellStyle name="T_CTMTQG 2008_KH TPCP vung TNB (03-1-2012) 2" xfId="2038"/>
    <cellStyle name="T_CTMTQG 2008_KH XDCB_2008 lan 1" xfId="2039"/>
    <cellStyle name="T_CTMTQG 2008_KH XDCB_2008 lan 1 2" xfId="2040"/>
    <cellStyle name="T_CTMTQG 2008_KH XDCB_2008 lan 1 sua ngay 27-10" xfId="2041"/>
    <cellStyle name="T_CTMTQG 2008_KH XDCB_2008 lan 1 sua ngay 27-10 2" xfId="2042"/>
    <cellStyle name="T_CTMTQG 2008_KH XDCB_2008 lan 1 sua ngay 27-10_!1 1 bao cao giao KH ve HTCMT vung TNB   12-12-2011" xfId="2043"/>
    <cellStyle name="T_CTMTQG 2008_KH XDCB_2008 lan 1 sua ngay 27-10_!1 1 bao cao giao KH ve HTCMT vung TNB   12-12-2011 2" xfId="2044"/>
    <cellStyle name="T_CTMTQG 2008_KH XDCB_2008 lan 1 sua ngay 27-10_KH TPCP vung TNB (03-1-2012)" xfId="2045"/>
    <cellStyle name="T_CTMTQG 2008_KH XDCB_2008 lan 1 sua ngay 27-10_KH TPCP vung TNB (03-1-2012) 2" xfId="2046"/>
    <cellStyle name="T_CTMTQG 2008_KH XDCB_2008 lan 1_!1 1 bao cao giao KH ve HTCMT vung TNB   12-12-2011" xfId="2047"/>
    <cellStyle name="T_CTMTQG 2008_KH XDCB_2008 lan 1_!1 1 bao cao giao KH ve HTCMT vung TNB   12-12-2011 2" xfId="2048"/>
    <cellStyle name="T_CTMTQG 2008_KH XDCB_2008 lan 1_KH TPCP vung TNB (03-1-2012)" xfId="2049"/>
    <cellStyle name="T_CTMTQG 2008_KH XDCB_2008 lan 1_KH TPCP vung TNB (03-1-2012) 2" xfId="2050"/>
    <cellStyle name="T_CTMTQG 2008_KH XDCB_2008 lan 2 sua ngay 10-11" xfId="2051"/>
    <cellStyle name="T_CTMTQG 2008_KH XDCB_2008 lan 2 sua ngay 10-11 2" xfId="2052"/>
    <cellStyle name="T_CTMTQG 2008_KH XDCB_2008 lan 2 sua ngay 10-11_!1 1 bao cao giao KH ve HTCMT vung TNB   12-12-2011" xfId="2053"/>
    <cellStyle name="T_CTMTQG 2008_KH XDCB_2008 lan 2 sua ngay 10-11_!1 1 bao cao giao KH ve HTCMT vung TNB   12-12-2011 2" xfId="2054"/>
    <cellStyle name="T_CTMTQG 2008_KH XDCB_2008 lan 2 sua ngay 10-11_KH TPCP vung TNB (03-1-2012)" xfId="2055"/>
    <cellStyle name="T_CTMTQG 2008_KH XDCB_2008 lan 2 sua ngay 10-11_KH TPCP vung TNB (03-1-2012) 2" xfId="2056"/>
    <cellStyle name="T_danh muc chuan bi dau tu 2011 ngay 07-6-2011" xfId="2057"/>
    <cellStyle name="T_danh muc chuan bi dau tu 2011 ngay 07-6-2011 2" xfId="2058"/>
    <cellStyle name="T_danh muc chuan bi dau tu 2011 ngay 07-6-2011_!1 1 bao cao giao KH ve HTCMT vung TNB   12-12-2011" xfId="2059"/>
    <cellStyle name="T_danh muc chuan bi dau tu 2011 ngay 07-6-2011_!1 1 bao cao giao KH ve HTCMT vung TNB   12-12-2011 2" xfId="2060"/>
    <cellStyle name="T_danh muc chuan bi dau tu 2011 ngay 07-6-2011_KH TPCP vung TNB (03-1-2012)" xfId="2061"/>
    <cellStyle name="T_danh muc chuan bi dau tu 2011 ngay 07-6-2011_KH TPCP vung TNB (03-1-2012) 2" xfId="2062"/>
    <cellStyle name="T_Danh muc pbo nguon von XSKT, XDCB nam 2009 chuyen qua nam 2010" xfId="2063"/>
    <cellStyle name="T_Danh muc pbo nguon von XSKT, XDCB nam 2009 chuyen qua nam 2010 2" xfId="2064"/>
    <cellStyle name="T_Danh muc pbo nguon von XSKT, XDCB nam 2009 chuyen qua nam 2010_!1 1 bao cao giao KH ve HTCMT vung TNB   12-12-2011" xfId="2065"/>
    <cellStyle name="T_Danh muc pbo nguon von XSKT, XDCB nam 2009 chuyen qua nam 2010_!1 1 bao cao giao KH ve HTCMT vung TNB   12-12-2011 2" xfId="2066"/>
    <cellStyle name="T_Danh muc pbo nguon von XSKT, XDCB nam 2009 chuyen qua nam 2010_KH TPCP vung TNB (03-1-2012)" xfId="2067"/>
    <cellStyle name="T_Danh muc pbo nguon von XSKT, XDCB nam 2009 chuyen qua nam 2010_KH TPCP vung TNB (03-1-2012) 2" xfId="2068"/>
    <cellStyle name="T_dieu chinh KH 2011 ngay 26-5-2011111" xfId="2069"/>
    <cellStyle name="T_dieu chinh KH 2011 ngay 26-5-2011111 2" xfId="2070"/>
    <cellStyle name="T_dieu chinh KH 2011 ngay 26-5-2011111_!1 1 bao cao giao KH ve HTCMT vung TNB   12-12-2011" xfId="2071"/>
    <cellStyle name="T_dieu chinh KH 2011 ngay 26-5-2011111_!1 1 bao cao giao KH ve HTCMT vung TNB   12-12-2011 2" xfId="2072"/>
    <cellStyle name="T_dieu chinh KH 2011 ngay 26-5-2011111_KH TPCP vung TNB (03-1-2012)" xfId="2073"/>
    <cellStyle name="T_dieu chinh KH 2011 ngay 26-5-2011111_KH TPCP vung TNB (03-1-2012) 2" xfId="2074"/>
    <cellStyle name="T_DS KCH PHAN BO VON NSDP NAM 2010" xfId="2075"/>
    <cellStyle name="T_DS KCH PHAN BO VON NSDP NAM 2010 2" xfId="2076"/>
    <cellStyle name="T_DS KCH PHAN BO VON NSDP NAM 2010_!1 1 bao cao giao KH ve HTCMT vung TNB   12-12-2011" xfId="2077"/>
    <cellStyle name="T_DS KCH PHAN BO VON NSDP NAM 2010_!1 1 bao cao giao KH ve HTCMT vung TNB   12-12-2011 2" xfId="2078"/>
    <cellStyle name="T_DS KCH PHAN BO VON NSDP NAM 2010_KH TPCP vung TNB (03-1-2012)" xfId="2079"/>
    <cellStyle name="T_DS KCH PHAN BO VON NSDP NAM 2010_KH TPCP vung TNB (03-1-2012) 2" xfId="2080"/>
    <cellStyle name="T_Du an khoi cong moi nam 2010" xfId="2081"/>
    <cellStyle name="T_Du an khoi cong moi nam 2010 2" xfId="2082"/>
    <cellStyle name="T_Du an khoi cong moi nam 2010_!1 1 bao cao giao KH ve HTCMT vung TNB   12-12-2011" xfId="2083"/>
    <cellStyle name="T_Du an khoi cong moi nam 2010_!1 1 bao cao giao KH ve HTCMT vung TNB   12-12-2011 2" xfId="2084"/>
    <cellStyle name="T_Du an khoi cong moi nam 2010_KH TPCP vung TNB (03-1-2012)" xfId="2085"/>
    <cellStyle name="T_Du an khoi cong moi nam 2010_KH TPCP vung TNB (03-1-2012) 2" xfId="2086"/>
    <cellStyle name="T_DU AN TKQH VA CHUAN BI DAU TU NAM 2007 sua ngay 9-11" xfId="2087"/>
    <cellStyle name="T_DU AN TKQH VA CHUAN BI DAU TU NAM 2007 sua ngay 9-11 2" xfId="2088"/>
    <cellStyle name="T_DU AN TKQH VA CHUAN BI DAU TU NAM 2007 sua ngay 9-11_!1 1 bao cao giao KH ve HTCMT vung TNB   12-12-2011" xfId="2089"/>
    <cellStyle name="T_DU AN TKQH VA CHUAN BI DAU TU NAM 2007 sua ngay 9-11_!1 1 bao cao giao KH ve HTCMT vung TNB   12-12-2011 2" xfId="2090"/>
    <cellStyle name="T_DU AN TKQH VA CHUAN BI DAU TU NAM 2007 sua ngay 9-11_Bieu mau danh muc du an thuoc CTMTQG nam 2008" xfId="2091"/>
    <cellStyle name="T_DU AN TKQH VA CHUAN BI DAU TU NAM 2007 sua ngay 9-11_Bieu mau danh muc du an thuoc CTMTQG nam 2008 2" xfId="2092"/>
    <cellStyle name="T_DU AN TKQH VA CHUAN BI DAU TU NAM 2007 sua ngay 9-11_Bieu mau danh muc du an thuoc CTMTQG nam 2008_!1 1 bao cao giao KH ve HTCMT vung TNB   12-12-2011" xfId="2093"/>
    <cellStyle name="T_DU AN TKQH VA CHUAN BI DAU TU NAM 2007 sua ngay 9-11_Bieu mau danh muc du an thuoc CTMTQG nam 2008_!1 1 bao cao giao KH ve HTCMT vung TNB   12-12-2011 2" xfId="2094"/>
    <cellStyle name="T_DU AN TKQH VA CHUAN BI DAU TU NAM 2007 sua ngay 9-11_Bieu mau danh muc du an thuoc CTMTQG nam 2008_KH TPCP vung TNB (03-1-2012)" xfId="2095"/>
    <cellStyle name="T_DU AN TKQH VA CHUAN BI DAU TU NAM 2007 sua ngay 9-11_Bieu mau danh muc du an thuoc CTMTQG nam 2008_KH TPCP vung TNB (03-1-2012) 2" xfId="2096"/>
    <cellStyle name="T_DU AN TKQH VA CHUAN BI DAU TU NAM 2007 sua ngay 9-11_Du an khoi cong moi nam 2010" xfId="2097"/>
    <cellStyle name="T_DU AN TKQH VA CHUAN BI DAU TU NAM 2007 sua ngay 9-11_Du an khoi cong moi nam 2010 2" xfId="2098"/>
    <cellStyle name="T_DU AN TKQH VA CHUAN BI DAU TU NAM 2007 sua ngay 9-11_Du an khoi cong moi nam 2010_!1 1 bao cao giao KH ve HTCMT vung TNB   12-12-2011" xfId="2099"/>
    <cellStyle name="T_DU AN TKQH VA CHUAN BI DAU TU NAM 2007 sua ngay 9-11_Du an khoi cong moi nam 2010_!1 1 bao cao giao KH ve HTCMT vung TNB   12-12-2011 2" xfId="2100"/>
    <cellStyle name="T_DU AN TKQH VA CHUAN BI DAU TU NAM 2007 sua ngay 9-11_Du an khoi cong moi nam 2010_KH TPCP vung TNB (03-1-2012)" xfId="2101"/>
    <cellStyle name="T_DU AN TKQH VA CHUAN BI DAU TU NAM 2007 sua ngay 9-11_Du an khoi cong moi nam 2010_KH TPCP vung TNB (03-1-2012) 2" xfId="2102"/>
    <cellStyle name="T_DU AN TKQH VA CHUAN BI DAU TU NAM 2007 sua ngay 9-11_Ket qua phan bo von nam 2008" xfId="2103"/>
    <cellStyle name="T_DU AN TKQH VA CHUAN BI DAU TU NAM 2007 sua ngay 9-11_Ket qua phan bo von nam 2008 2" xfId="2104"/>
    <cellStyle name="T_DU AN TKQH VA CHUAN BI DAU TU NAM 2007 sua ngay 9-11_Ket qua phan bo von nam 2008_!1 1 bao cao giao KH ve HTCMT vung TNB   12-12-2011" xfId="2105"/>
    <cellStyle name="T_DU AN TKQH VA CHUAN BI DAU TU NAM 2007 sua ngay 9-11_Ket qua phan bo von nam 2008_!1 1 bao cao giao KH ve HTCMT vung TNB   12-12-2011 2" xfId="2106"/>
    <cellStyle name="T_DU AN TKQH VA CHUAN BI DAU TU NAM 2007 sua ngay 9-11_Ket qua phan bo von nam 2008_KH TPCP vung TNB (03-1-2012)" xfId="2107"/>
    <cellStyle name="T_DU AN TKQH VA CHUAN BI DAU TU NAM 2007 sua ngay 9-11_Ket qua phan bo von nam 2008_KH TPCP vung TNB (03-1-2012) 2" xfId="2108"/>
    <cellStyle name="T_DU AN TKQH VA CHUAN BI DAU TU NAM 2007 sua ngay 9-11_KH TPCP vung TNB (03-1-2012)" xfId="2109"/>
    <cellStyle name="T_DU AN TKQH VA CHUAN BI DAU TU NAM 2007 sua ngay 9-11_KH TPCP vung TNB (03-1-2012) 2" xfId="2110"/>
    <cellStyle name="T_DU AN TKQH VA CHUAN BI DAU TU NAM 2007 sua ngay 9-11_KH XDCB_2008 lan 2 sua ngay 10-11" xfId="2111"/>
    <cellStyle name="T_DU AN TKQH VA CHUAN BI DAU TU NAM 2007 sua ngay 9-11_KH XDCB_2008 lan 2 sua ngay 10-11 2" xfId="2112"/>
    <cellStyle name="T_DU AN TKQH VA CHUAN BI DAU TU NAM 2007 sua ngay 9-11_KH XDCB_2008 lan 2 sua ngay 10-11_!1 1 bao cao giao KH ve HTCMT vung TNB   12-12-2011" xfId="2113"/>
    <cellStyle name="T_DU AN TKQH VA CHUAN BI DAU TU NAM 2007 sua ngay 9-11_KH XDCB_2008 lan 2 sua ngay 10-11_!1 1 bao cao giao KH ve HTCMT vung TNB   12-12-2011 2" xfId="2114"/>
    <cellStyle name="T_DU AN TKQH VA CHUAN BI DAU TU NAM 2007 sua ngay 9-11_KH XDCB_2008 lan 2 sua ngay 10-11_KH TPCP vung TNB (03-1-2012)" xfId="2115"/>
    <cellStyle name="T_DU AN TKQH VA CHUAN BI DAU TU NAM 2007 sua ngay 9-11_KH XDCB_2008 lan 2 sua ngay 10-11_KH TPCP vung TNB (03-1-2012) 2" xfId="2116"/>
    <cellStyle name="T_du toan dieu chinh  20-8-2006" xfId="2117"/>
    <cellStyle name="T_du toan dieu chinh  20-8-2006 2" xfId="2118"/>
    <cellStyle name="T_du toan dieu chinh  20-8-2006_!1 1 bao cao giao KH ve HTCMT vung TNB   12-12-2011" xfId="2119"/>
    <cellStyle name="T_du toan dieu chinh  20-8-2006_!1 1 bao cao giao KH ve HTCMT vung TNB   12-12-2011 2" xfId="2120"/>
    <cellStyle name="T_du toan dieu chinh  20-8-2006_Bieu4HTMT" xfId="2121"/>
    <cellStyle name="T_du toan dieu chinh  20-8-2006_Bieu4HTMT 2" xfId="2122"/>
    <cellStyle name="T_du toan dieu chinh  20-8-2006_Bieu4HTMT_!1 1 bao cao giao KH ve HTCMT vung TNB   12-12-2011" xfId="2123"/>
    <cellStyle name="T_du toan dieu chinh  20-8-2006_Bieu4HTMT_!1 1 bao cao giao KH ve HTCMT vung TNB   12-12-2011 2" xfId="2124"/>
    <cellStyle name="T_du toan dieu chinh  20-8-2006_Bieu4HTMT_KH TPCP vung TNB (03-1-2012)" xfId="2125"/>
    <cellStyle name="T_du toan dieu chinh  20-8-2006_Bieu4HTMT_KH TPCP vung TNB (03-1-2012) 2" xfId="2126"/>
    <cellStyle name="T_du toan dieu chinh  20-8-2006_KH TPCP vung TNB (03-1-2012)" xfId="2127"/>
    <cellStyle name="T_du toan dieu chinh  20-8-2006_KH TPCP vung TNB (03-1-2012) 2" xfId="2128"/>
    <cellStyle name="T_giao KH 2011 ngay 10-12-2010" xfId="2129"/>
    <cellStyle name="T_giao KH 2011 ngay 10-12-2010 2" xfId="2130"/>
    <cellStyle name="T_giao KH 2011 ngay 10-12-2010_!1 1 bao cao giao KH ve HTCMT vung TNB   12-12-2011" xfId="2131"/>
    <cellStyle name="T_giao KH 2011 ngay 10-12-2010_!1 1 bao cao giao KH ve HTCMT vung TNB   12-12-2011 2" xfId="2132"/>
    <cellStyle name="T_giao KH 2011 ngay 10-12-2010_KH TPCP vung TNB (03-1-2012)" xfId="2133"/>
    <cellStyle name="T_giao KH 2011 ngay 10-12-2010_KH TPCP vung TNB (03-1-2012) 2" xfId="2134"/>
    <cellStyle name="T_Ht-PTq1-03" xfId="2135"/>
    <cellStyle name="T_Ht-PTq1-03 2" xfId="2136"/>
    <cellStyle name="T_Ht-PTq1-03_!1 1 bao cao giao KH ve HTCMT vung TNB   12-12-2011" xfId="2137"/>
    <cellStyle name="T_Ht-PTq1-03_!1 1 bao cao giao KH ve HTCMT vung TNB   12-12-2011 2" xfId="2138"/>
    <cellStyle name="T_Ht-PTq1-03_kien giang 2" xfId="2139"/>
    <cellStyle name="T_Ht-PTq1-03_kien giang 2 2" xfId="2140"/>
    <cellStyle name="T_Ke hoach KTXH  nam 2009_PKT thang 11 nam 2008" xfId="2141"/>
    <cellStyle name="T_Ke hoach KTXH  nam 2009_PKT thang 11 nam 2008 2" xfId="2142"/>
    <cellStyle name="T_Ke hoach KTXH  nam 2009_PKT thang 11 nam 2008_!1 1 bao cao giao KH ve HTCMT vung TNB   12-12-2011" xfId="2143"/>
    <cellStyle name="T_Ke hoach KTXH  nam 2009_PKT thang 11 nam 2008_!1 1 bao cao giao KH ve HTCMT vung TNB   12-12-2011 2" xfId="2144"/>
    <cellStyle name="T_Ke hoach KTXH  nam 2009_PKT thang 11 nam 2008_KH TPCP vung TNB (03-1-2012)" xfId="2145"/>
    <cellStyle name="T_Ke hoach KTXH  nam 2009_PKT thang 11 nam 2008_KH TPCP vung TNB (03-1-2012) 2" xfId="2146"/>
    <cellStyle name="T_Ket qua dau thau" xfId="2147"/>
    <cellStyle name="T_Ket qua dau thau 2" xfId="2148"/>
    <cellStyle name="T_Ket qua dau thau_!1 1 bao cao giao KH ve HTCMT vung TNB   12-12-2011" xfId="2149"/>
    <cellStyle name="T_Ket qua dau thau_!1 1 bao cao giao KH ve HTCMT vung TNB   12-12-2011 2" xfId="2150"/>
    <cellStyle name="T_Ket qua dau thau_KH TPCP vung TNB (03-1-2012)" xfId="2151"/>
    <cellStyle name="T_Ket qua dau thau_KH TPCP vung TNB (03-1-2012) 2" xfId="2152"/>
    <cellStyle name="T_Ket qua phan bo von nam 2008" xfId="2153"/>
    <cellStyle name="T_Ket qua phan bo von nam 2008 2" xfId="2154"/>
    <cellStyle name="T_Ket qua phan bo von nam 2008_!1 1 bao cao giao KH ve HTCMT vung TNB   12-12-2011" xfId="2155"/>
    <cellStyle name="T_Ket qua phan bo von nam 2008_!1 1 bao cao giao KH ve HTCMT vung TNB   12-12-2011 2" xfId="2156"/>
    <cellStyle name="T_Ket qua phan bo von nam 2008_KH TPCP vung TNB (03-1-2012)" xfId="2157"/>
    <cellStyle name="T_Ket qua phan bo von nam 2008_KH TPCP vung TNB (03-1-2012) 2" xfId="2158"/>
    <cellStyle name="T_KH TPCP vung TNB (03-1-2012)" xfId="2159"/>
    <cellStyle name="T_KH TPCP vung TNB (03-1-2012) 2" xfId="2160"/>
    <cellStyle name="T_KH XDCB_2008 lan 2 sua ngay 10-11" xfId="2161"/>
    <cellStyle name="T_KH XDCB_2008 lan 2 sua ngay 10-11 2" xfId="2162"/>
    <cellStyle name="T_KH XDCB_2008 lan 2 sua ngay 10-11_!1 1 bao cao giao KH ve HTCMT vung TNB   12-12-2011" xfId="2163"/>
    <cellStyle name="T_KH XDCB_2008 lan 2 sua ngay 10-11_!1 1 bao cao giao KH ve HTCMT vung TNB   12-12-2011 2" xfId="2164"/>
    <cellStyle name="T_KH XDCB_2008 lan 2 sua ngay 10-11_KH TPCP vung TNB (03-1-2012)" xfId="2165"/>
    <cellStyle name="T_KH XDCB_2008 lan 2 sua ngay 10-11_KH TPCP vung TNB (03-1-2012) 2" xfId="2166"/>
    <cellStyle name="T_kien giang 2" xfId="2167"/>
    <cellStyle name="T_kien giang 2 2" xfId="2168"/>
    <cellStyle name="T_Me_Tri_6_07" xfId="2169"/>
    <cellStyle name="T_Me_Tri_6_07 2" xfId="2170"/>
    <cellStyle name="T_Me_Tri_6_07_!1 1 bao cao giao KH ve HTCMT vung TNB   12-12-2011" xfId="2171"/>
    <cellStyle name="T_Me_Tri_6_07_!1 1 bao cao giao KH ve HTCMT vung TNB   12-12-2011 2" xfId="2172"/>
    <cellStyle name="T_Me_Tri_6_07_Bieu4HTMT" xfId="2173"/>
    <cellStyle name="T_Me_Tri_6_07_Bieu4HTMT 2" xfId="2174"/>
    <cellStyle name="T_Me_Tri_6_07_Bieu4HTMT_!1 1 bao cao giao KH ve HTCMT vung TNB   12-12-2011" xfId="2175"/>
    <cellStyle name="T_Me_Tri_6_07_Bieu4HTMT_!1 1 bao cao giao KH ve HTCMT vung TNB   12-12-2011 2" xfId="2176"/>
    <cellStyle name="T_Me_Tri_6_07_Bieu4HTMT_KH TPCP vung TNB (03-1-2012)" xfId="2177"/>
    <cellStyle name="T_Me_Tri_6_07_Bieu4HTMT_KH TPCP vung TNB (03-1-2012) 2" xfId="2178"/>
    <cellStyle name="T_Me_Tri_6_07_KH TPCP vung TNB (03-1-2012)" xfId="2179"/>
    <cellStyle name="T_Me_Tri_6_07_KH TPCP vung TNB (03-1-2012) 2" xfId="2180"/>
    <cellStyle name="T_N2 thay dat (N1-1)" xfId="2181"/>
    <cellStyle name="T_N2 thay dat (N1-1) 2" xfId="2182"/>
    <cellStyle name="T_N2 thay dat (N1-1)_!1 1 bao cao giao KH ve HTCMT vung TNB   12-12-2011" xfId="2183"/>
    <cellStyle name="T_N2 thay dat (N1-1)_!1 1 bao cao giao KH ve HTCMT vung TNB   12-12-2011 2" xfId="2184"/>
    <cellStyle name="T_N2 thay dat (N1-1)_Bieu4HTMT" xfId="2185"/>
    <cellStyle name="T_N2 thay dat (N1-1)_Bieu4HTMT 2" xfId="2186"/>
    <cellStyle name="T_N2 thay dat (N1-1)_Bieu4HTMT_!1 1 bao cao giao KH ve HTCMT vung TNB   12-12-2011" xfId="2187"/>
    <cellStyle name="T_N2 thay dat (N1-1)_Bieu4HTMT_!1 1 bao cao giao KH ve HTCMT vung TNB   12-12-2011 2" xfId="2188"/>
    <cellStyle name="T_N2 thay dat (N1-1)_Bieu4HTMT_KH TPCP vung TNB (03-1-2012)" xfId="2189"/>
    <cellStyle name="T_N2 thay dat (N1-1)_Bieu4HTMT_KH TPCP vung TNB (03-1-2012) 2" xfId="2190"/>
    <cellStyle name="T_N2 thay dat (N1-1)_KH TPCP vung TNB (03-1-2012)" xfId="2191"/>
    <cellStyle name="T_N2 thay dat (N1-1)_KH TPCP vung TNB (03-1-2012) 2" xfId="2192"/>
    <cellStyle name="T_Phuong an can doi nam 2008" xfId="2193"/>
    <cellStyle name="T_Phuong an can doi nam 2008 2" xfId="2194"/>
    <cellStyle name="T_Phuong an can doi nam 2008_!1 1 bao cao giao KH ve HTCMT vung TNB   12-12-2011" xfId="2195"/>
    <cellStyle name="T_Phuong an can doi nam 2008_!1 1 bao cao giao KH ve HTCMT vung TNB   12-12-2011 2" xfId="2196"/>
    <cellStyle name="T_Phuong an can doi nam 2008_KH TPCP vung TNB (03-1-2012)" xfId="2197"/>
    <cellStyle name="T_Phuong an can doi nam 2008_KH TPCP vung TNB (03-1-2012) 2" xfId="2198"/>
    <cellStyle name="T_Seagame(BTL)" xfId="2199"/>
    <cellStyle name="T_Seagame(BTL) 2" xfId="2200"/>
    <cellStyle name="T_So GTVT" xfId="2201"/>
    <cellStyle name="T_So GTVT 2" xfId="2202"/>
    <cellStyle name="T_So GTVT_!1 1 bao cao giao KH ve HTCMT vung TNB   12-12-2011" xfId="2203"/>
    <cellStyle name="T_So GTVT_!1 1 bao cao giao KH ve HTCMT vung TNB   12-12-2011 2" xfId="2204"/>
    <cellStyle name="T_So GTVT_KH TPCP vung TNB (03-1-2012)" xfId="2205"/>
    <cellStyle name="T_So GTVT_KH TPCP vung TNB (03-1-2012) 2" xfId="2206"/>
    <cellStyle name="T_TDT + duong(8-5-07)" xfId="2207"/>
    <cellStyle name="T_TDT + duong(8-5-07) 2" xfId="2208"/>
    <cellStyle name="T_TDT + duong(8-5-07)_!1 1 bao cao giao KH ve HTCMT vung TNB   12-12-2011" xfId="2209"/>
    <cellStyle name="T_TDT + duong(8-5-07)_!1 1 bao cao giao KH ve HTCMT vung TNB   12-12-2011 2" xfId="2210"/>
    <cellStyle name="T_TDT + duong(8-5-07)_Bieu4HTMT" xfId="2211"/>
    <cellStyle name="T_TDT + duong(8-5-07)_Bieu4HTMT 2" xfId="2212"/>
    <cellStyle name="T_TDT + duong(8-5-07)_Bieu4HTMT_!1 1 bao cao giao KH ve HTCMT vung TNB   12-12-2011" xfId="2213"/>
    <cellStyle name="T_TDT + duong(8-5-07)_Bieu4HTMT_!1 1 bao cao giao KH ve HTCMT vung TNB   12-12-2011 2" xfId="2214"/>
    <cellStyle name="T_TDT + duong(8-5-07)_Bieu4HTMT_KH TPCP vung TNB (03-1-2012)" xfId="2215"/>
    <cellStyle name="T_TDT + duong(8-5-07)_Bieu4HTMT_KH TPCP vung TNB (03-1-2012) 2" xfId="2216"/>
    <cellStyle name="T_TDT + duong(8-5-07)_KH TPCP vung TNB (03-1-2012)" xfId="2217"/>
    <cellStyle name="T_TDT + duong(8-5-07)_KH TPCP vung TNB (03-1-2012) 2" xfId="2218"/>
    <cellStyle name="T_tham_tra_du_toan" xfId="2219"/>
    <cellStyle name="T_tham_tra_du_toan 2" xfId="2220"/>
    <cellStyle name="T_tham_tra_du_toan_!1 1 bao cao giao KH ve HTCMT vung TNB   12-12-2011" xfId="2221"/>
    <cellStyle name="T_tham_tra_du_toan_!1 1 bao cao giao KH ve HTCMT vung TNB   12-12-2011 2" xfId="2222"/>
    <cellStyle name="T_tham_tra_du_toan_Bieu4HTMT" xfId="2223"/>
    <cellStyle name="T_tham_tra_du_toan_Bieu4HTMT 2" xfId="2224"/>
    <cellStyle name="T_tham_tra_du_toan_Bieu4HTMT_!1 1 bao cao giao KH ve HTCMT vung TNB   12-12-2011" xfId="2225"/>
    <cellStyle name="T_tham_tra_du_toan_Bieu4HTMT_!1 1 bao cao giao KH ve HTCMT vung TNB   12-12-2011 2" xfId="2226"/>
    <cellStyle name="T_tham_tra_du_toan_Bieu4HTMT_KH TPCP vung TNB (03-1-2012)" xfId="2227"/>
    <cellStyle name="T_tham_tra_du_toan_Bieu4HTMT_KH TPCP vung TNB (03-1-2012) 2" xfId="2228"/>
    <cellStyle name="T_tham_tra_du_toan_KH TPCP vung TNB (03-1-2012)" xfId="2229"/>
    <cellStyle name="T_tham_tra_du_toan_KH TPCP vung TNB (03-1-2012) 2" xfId="2230"/>
    <cellStyle name="T_Thiet bi" xfId="2231"/>
    <cellStyle name="T_Thiet bi 2" xfId="2232"/>
    <cellStyle name="T_Thiet bi_!1 1 bao cao giao KH ve HTCMT vung TNB   12-12-2011" xfId="2233"/>
    <cellStyle name="T_Thiet bi_!1 1 bao cao giao KH ve HTCMT vung TNB   12-12-2011 2" xfId="2234"/>
    <cellStyle name="T_Thiet bi_Bieu4HTMT" xfId="2235"/>
    <cellStyle name="T_Thiet bi_Bieu4HTMT 2" xfId="2236"/>
    <cellStyle name="T_Thiet bi_Bieu4HTMT_!1 1 bao cao giao KH ve HTCMT vung TNB   12-12-2011" xfId="2237"/>
    <cellStyle name="T_Thiet bi_Bieu4HTMT_!1 1 bao cao giao KH ve HTCMT vung TNB   12-12-2011 2" xfId="2238"/>
    <cellStyle name="T_Thiet bi_Bieu4HTMT_KH TPCP vung TNB (03-1-2012)" xfId="2239"/>
    <cellStyle name="T_Thiet bi_Bieu4HTMT_KH TPCP vung TNB (03-1-2012) 2" xfId="2240"/>
    <cellStyle name="T_Thiet bi_KH TPCP vung TNB (03-1-2012)" xfId="2241"/>
    <cellStyle name="T_Thiet bi_KH TPCP vung TNB (03-1-2012) 2" xfId="2242"/>
    <cellStyle name="T_TK_HT" xfId="2243"/>
    <cellStyle name="T_TK_HT 2" xfId="2244"/>
    <cellStyle name="T_XDCB thang 12.2010" xfId="2245"/>
    <cellStyle name="T_XDCB thang 12.2010 2" xfId="2246"/>
    <cellStyle name="T_XDCB thang 12.2010_!1 1 bao cao giao KH ve HTCMT vung TNB   12-12-2011" xfId="2247"/>
    <cellStyle name="T_XDCB thang 12.2010_!1 1 bao cao giao KH ve HTCMT vung TNB   12-12-2011 2" xfId="2248"/>
    <cellStyle name="T_XDCB thang 12.2010_KH TPCP vung TNB (03-1-2012)" xfId="2249"/>
    <cellStyle name="T_XDCB thang 12.2010_KH TPCP vung TNB (03-1-2012) 2" xfId="2250"/>
    <cellStyle name="T_ÿÿÿÿÿ" xfId="2251"/>
    <cellStyle name="T_ÿÿÿÿÿ 2" xfId="2252"/>
    <cellStyle name="T_ÿÿÿÿÿ_!1 1 bao cao giao KH ve HTCMT vung TNB   12-12-2011" xfId="2253"/>
    <cellStyle name="T_ÿÿÿÿÿ_!1 1 bao cao giao KH ve HTCMT vung TNB   12-12-2011 2" xfId="2254"/>
    <cellStyle name="T_ÿÿÿÿÿ_Bieu mau cong trinh khoi cong moi 3-4" xfId="2255"/>
    <cellStyle name="T_ÿÿÿÿÿ_Bieu mau cong trinh khoi cong moi 3-4 2" xfId="2256"/>
    <cellStyle name="T_ÿÿÿÿÿ_Bieu mau cong trinh khoi cong moi 3-4_!1 1 bao cao giao KH ve HTCMT vung TNB   12-12-2011" xfId="2257"/>
    <cellStyle name="T_ÿÿÿÿÿ_Bieu mau cong trinh khoi cong moi 3-4_!1 1 bao cao giao KH ve HTCMT vung TNB   12-12-2011 2" xfId="2258"/>
    <cellStyle name="T_ÿÿÿÿÿ_Bieu mau cong trinh khoi cong moi 3-4_KH TPCP vung TNB (03-1-2012)" xfId="2259"/>
    <cellStyle name="T_ÿÿÿÿÿ_Bieu mau cong trinh khoi cong moi 3-4_KH TPCP vung TNB (03-1-2012) 2" xfId="2260"/>
    <cellStyle name="T_ÿÿÿÿÿ_Bieu3ODA" xfId="2261"/>
    <cellStyle name="T_ÿÿÿÿÿ_Bieu3ODA 2" xfId="2262"/>
    <cellStyle name="T_ÿÿÿÿÿ_Bieu3ODA_!1 1 bao cao giao KH ve HTCMT vung TNB   12-12-2011" xfId="2263"/>
    <cellStyle name="T_ÿÿÿÿÿ_Bieu3ODA_!1 1 bao cao giao KH ve HTCMT vung TNB   12-12-2011 2" xfId="2264"/>
    <cellStyle name="T_ÿÿÿÿÿ_Bieu3ODA_KH TPCP vung TNB (03-1-2012)" xfId="2265"/>
    <cellStyle name="T_ÿÿÿÿÿ_Bieu3ODA_KH TPCP vung TNB (03-1-2012) 2" xfId="2266"/>
    <cellStyle name="T_ÿÿÿÿÿ_Bieu4HTMT" xfId="2267"/>
    <cellStyle name="T_ÿÿÿÿÿ_Bieu4HTMT 2" xfId="2268"/>
    <cellStyle name="T_ÿÿÿÿÿ_Bieu4HTMT_!1 1 bao cao giao KH ve HTCMT vung TNB   12-12-2011" xfId="2269"/>
    <cellStyle name="T_ÿÿÿÿÿ_Bieu4HTMT_!1 1 bao cao giao KH ve HTCMT vung TNB   12-12-2011 2" xfId="2270"/>
    <cellStyle name="T_ÿÿÿÿÿ_Bieu4HTMT_KH TPCP vung TNB (03-1-2012)" xfId="2271"/>
    <cellStyle name="T_ÿÿÿÿÿ_Bieu4HTMT_KH TPCP vung TNB (03-1-2012) 2" xfId="2272"/>
    <cellStyle name="T_ÿÿÿÿÿ_KH TPCP vung TNB (03-1-2012)" xfId="2273"/>
    <cellStyle name="T_ÿÿÿÿÿ_KH TPCP vung TNB (03-1-2012) 2" xfId="2274"/>
    <cellStyle name="T_ÿÿÿÿÿ_kien giang 2" xfId="2275"/>
    <cellStyle name="T_ÿÿÿÿÿ_kien giang 2 2" xfId="2276"/>
    <cellStyle name="Text Indent A" xfId="2277"/>
    <cellStyle name="Text Indent B" xfId="2278"/>
    <cellStyle name="Text Indent C" xfId="2279"/>
    <cellStyle name="th" xfId="2280"/>
    <cellStyle name="th 2" xfId="2281"/>
    <cellStyle name="þ_x005f_x001d_ð¤_x005f_x000c_¯þ_x005f_x0014__x005f_x000d_¨þU_x005f_x0001_À_x005f_x0004_ _x005f_x0015__x005f_x000f__x005f_x0001__x005f_x0001_" xfId="2282"/>
    <cellStyle name="þ_x005f_x001d_ð·_x005f_x000c_æþ'_x005f_x000d_ßþU_x005f_x0001_Ø_x005f_x0005_ü_x005f_x0014__x005f_x0007__x005f_x0001__x005f_x0001_" xfId="2283"/>
    <cellStyle name="þ_x005f_x001d_ðÇ%Uý—&amp;Hý9_x005f_x0008_Ÿ s_x005f_x000a__x005f_x0007__x005f_x0001__x005f_x0001_" xfId="2284"/>
    <cellStyle name="þ_x005f_x001d_ðK_x005f_x000c_Fý_x005f_x001b__x005f_x000d_9ýU_x005f_x0001_Ð_x005f_x0008_¦)_x005f_x0007__x005f_x0001__x005f_x0001_" xfId="2285"/>
    <cellStyle name="than" xfId="2286"/>
    <cellStyle name="þ_x001d_ð¤_x000c_¯þ_x0014__x000d_¨þU_x0001_À_x0004_ _x0015__x000f__x0001__x0001_" xfId="2287"/>
    <cellStyle name="þ_x001d_ð·_x000c_æþ'_x000d_ßþU_x0001_Ø_x0005_ü_x0014__x0007__x0001__x0001_" xfId="2288"/>
    <cellStyle name="þ_x001d_ðÇ%Uý—&amp;Hý9_x0008_Ÿ s_x000a__x0007__x0001__x0001_" xfId="2289"/>
    <cellStyle name="þ_x001d_ðK_x000c_Fý_x001b__x000d_9ýU_x0001_Ð_x0008_¦)_x0007__x0001__x0001_" xfId="2290"/>
    <cellStyle name="thuong-10" xfId="2291"/>
    <cellStyle name="thuong-11" xfId="2292"/>
    <cellStyle name="thuong-11 2" xfId="2293"/>
    <cellStyle name="Thuyet minh" xfId="2294"/>
    <cellStyle name="Tien1" xfId="2295"/>
    <cellStyle name="Tieu_de_2" xfId="2296"/>
    <cellStyle name="Times New Roman" xfId="2297"/>
    <cellStyle name="tit1" xfId="2298"/>
    <cellStyle name="tit2" xfId="2299"/>
    <cellStyle name="tit2 2" xfId="2300"/>
    <cellStyle name="tit3" xfId="2301"/>
    <cellStyle name="tit4" xfId="2302"/>
    <cellStyle name="Tong so" xfId="2303"/>
    <cellStyle name="tong so 1" xfId="2304"/>
    <cellStyle name="Tongcong" xfId="2305"/>
    <cellStyle name="trang" xfId="2306"/>
    <cellStyle name="tt1" xfId="2307"/>
    <cellStyle name="Tusental (0)_pldt" xfId="2308"/>
    <cellStyle name="Tusental_pldt" xfId="2309"/>
    <cellStyle name="ux_3_¼­¿ï-¾È»ê" xfId="2310"/>
    <cellStyle name="Valuta (0)_pldt" xfId="2311"/>
    <cellStyle name="Valuta_pldt" xfId="2312"/>
    <cellStyle name="VANG1" xfId="2313"/>
    <cellStyle name="VANG1 2" xfId="2314"/>
    <cellStyle name="viet" xfId="2315"/>
    <cellStyle name="viet2" xfId="2316"/>
    <cellStyle name="viet2 2" xfId="2317"/>
    <cellStyle name="VN new romanNormal" xfId="2318"/>
    <cellStyle name="VN new romanNormal 2" xfId="2319"/>
    <cellStyle name="Vn Time 13" xfId="2320"/>
    <cellStyle name="Vn Time 14" xfId="2321"/>
    <cellStyle name="VN time new roman" xfId="2322"/>
    <cellStyle name="VN time new roman 2" xfId="2323"/>
    <cellStyle name="vnbo" xfId="2324"/>
    <cellStyle name="vnbo 2" xfId="2325"/>
    <cellStyle name="vnhead1" xfId="2326"/>
    <cellStyle name="vnhead1 2" xfId="2327"/>
    <cellStyle name="vnhead2" xfId="2328"/>
    <cellStyle name="vnhead2 2" xfId="2329"/>
    <cellStyle name="vnhead3" xfId="2330"/>
    <cellStyle name="vnhead3 2" xfId="2331"/>
    <cellStyle name="vnhead4" xfId="2332"/>
    <cellStyle name="vntxt1" xfId="2333"/>
    <cellStyle name="vntxt2" xfId="2334"/>
    <cellStyle name="W?hrung [0]_35ERI8T2gbIEMixb4v26icuOo" xfId="2335"/>
    <cellStyle name="W?hrung_35ERI8T2gbIEMixb4v26icuOo" xfId="2336"/>
    <cellStyle name="Währung [0]_ALLE_ITEMS_280800_EV_NL" xfId="2337"/>
    <cellStyle name="Währung_AKE_100N" xfId="2338"/>
    <cellStyle name="Walutowy [0]_Invoices2001Slovakia" xfId="2339"/>
    <cellStyle name="Walutowy_Invoices2001Slovakia" xfId="2340"/>
    <cellStyle name="wrap" xfId="2341"/>
    <cellStyle name="Wไhrung [0]_35ERI8T2gbIEMixb4v26icuOo" xfId="2342"/>
    <cellStyle name="Wไhrung_35ERI8T2gbIEMixb4v26icuOo" xfId="2343"/>
    <cellStyle name="xuan" xfId="2344"/>
    <cellStyle name="y" xfId="2345"/>
    <cellStyle name="y 2" xfId="2346"/>
    <cellStyle name="Ý kh¸c_B¶ng 1 (2)" xfId="2347"/>
    <cellStyle name="เครื่องหมายสกุลเงิน [0]_FTC_OFFER" xfId="2348"/>
    <cellStyle name="เครื่องหมายสกุลเงิน_FTC_OFFER" xfId="2349"/>
    <cellStyle name="ปกติ_FTC_OFFER" xfId="2350"/>
    <cellStyle name=" [0.00]_ Att. 1- Cover" xfId="2351"/>
    <cellStyle name="_ Att. 1- Cover" xfId="2352"/>
    <cellStyle name="?_ Att. 1- Cover" xfId="2353"/>
    <cellStyle name="똿뗦먛귟 [0.00]_PRODUCT DETAIL Q1" xfId="2354"/>
    <cellStyle name="똿뗦먛귟_PRODUCT DETAIL Q1" xfId="2355"/>
    <cellStyle name="믅됞 [0.00]_PRODUCT DETAIL Q1" xfId="2356"/>
    <cellStyle name="믅됞_PRODUCT DETAIL Q1" xfId="2357"/>
    <cellStyle name="백분율_††††† " xfId="2358"/>
    <cellStyle name="뷭?_BOOKSHIP" xfId="2359"/>
    <cellStyle name="안건회계법인" xfId="2360"/>
    <cellStyle name="콤마 [ - 유형1" xfId="2361"/>
    <cellStyle name="콤마 [ - 유형2" xfId="2362"/>
    <cellStyle name="콤마 [ - 유형3" xfId="2363"/>
    <cellStyle name="콤마 [ - 유형4" xfId="2364"/>
    <cellStyle name="콤마 [ - 유형5" xfId="2365"/>
    <cellStyle name="콤마 [ - 유형6" xfId="2366"/>
    <cellStyle name="콤마 [ - 유형7" xfId="2367"/>
    <cellStyle name="콤마 [ - 유형8" xfId="2368"/>
    <cellStyle name="콤마 [0]_ 비목별 월별기술 " xfId="2369"/>
    <cellStyle name="콤마_ 비목별 월별기술 " xfId="2370"/>
    <cellStyle name="통화 [0]_††††† " xfId="2371"/>
    <cellStyle name="통화_††††† " xfId="2372"/>
    <cellStyle name="표준_ 97년 경영분석(안)" xfId="2373"/>
    <cellStyle name="표줠_Sheet1_1_총괄표 (수출입) (2)" xfId="2374"/>
    <cellStyle name="一般_00Q3902REV.1" xfId="2375"/>
    <cellStyle name="千分位[0]_00Q3902REV.1" xfId="2376"/>
    <cellStyle name="千分位_00Q3902REV.1" xfId="2377"/>
    <cellStyle name="桁区切り [0.00]_BE-BQ" xfId="2378"/>
    <cellStyle name="桁区切り_BE-BQ" xfId="2379"/>
    <cellStyle name="標準_(A1)BOQ " xfId="2380"/>
    <cellStyle name="貨幣 [0]_00Q3902REV.1" xfId="2381"/>
    <cellStyle name="貨幣[0]_BRE" xfId="2382"/>
    <cellStyle name="貨幣_00Q3902REV.1" xfId="2383"/>
    <cellStyle name="通貨 [0.00]_BE-BQ" xfId="2384"/>
    <cellStyle name="通貨_BE-BQ" xfId="23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38100</xdr:colOff>
      <xdr:row>1</xdr:row>
      <xdr:rowOff>9525</xdr:rowOff>
    </xdr:from>
    <xdr:to>
      <xdr:col>1</xdr:col>
      <xdr:colOff>1695450</xdr:colOff>
      <xdr:row>1</xdr:row>
      <xdr:rowOff>11113</xdr:rowOff>
    </xdr:to>
    <xdr:cxnSp macro="">
      <xdr:nvCxnSpPr>
        <xdr:cNvPr id="2" name="Straight Connector 1"/>
        <xdr:cNvCxnSpPr/>
      </xdr:nvCxnSpPr>
      <xdr:spPr>
        <a:xfrm>
          <a:off x="514350" y="247650"/>
          <a:ext cx="165735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onla\DTOAN\phong%20nen\DT-THL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GT-DRT\MGT-IMPR\MGT-SC@\BA0397\INSULT'N\INS\ASK\PIPE-03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259;m%202020\N&#244;ng%20th&#244;n%20m&#7899;i\Bieu%20tong%20hop%204-6%20(%20dieu%20chinh%20giai%20do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vl"/>
      <sheetName val="dgct"/>
      <sheetName val="dtct"/>
      <sheetName val="Sheet10"/>
      <sheetName val="Sheet11"/>
      <sheetName val="Sheet12"/>
      <sheetName val="Sheet13"/>
      <sheetName val="Sheet14"/>
      <sheetName val="Sheet15"/>
      <sheetName val="Sheet16"/>
      <sheetName val="Sheet1"/>
      <sheetName val="Sheet2"/>
      <sheetName val="Sheet3"/>
      <sheetName val="Sheet4"/>
      <sheetName val="Sheet5"/>
      <sheetName val="Sheet6"/>
      <sheetName val="Sheet7"/>
      <sheetName val="Sheet8"/>
      <sheetName val="Sheet9"/>
      <sheetName val="XL4Poppy"/>
      <sheetName val="Dinh muc du toan"/>
      <sheetName val="Config"/>
      <sheetName val="AutoClose"/>
      <sheetName val="Lç khoan LK1"/>
      <sheetName val="NC"/>
      <sheetName val="M"/>
      <sheetName val="TSo"/>
      <sheetName val="PC"/>
      <sheetName val="Vua"/>
      <sheetName val="KL"/>
      <sheetName val="VC"/>
      <sheetName val="DGduong"/>
      <sheetName val="DT"/>
      <sheetName val="TH"/>
      <sheetName val="Thu"/>
      <sheetName val="XXXXXXXX"/>
      <sheetName val="TSCD DUNG CHUNG "/>
      <sheetName val="KHKHAUHAOTSCHUNG"/>
      <sheetName val="TSCDTOAN NHA MAY"/>
      <sheetName val="CPSXTOAN BO SP"/>
      <sheetName val="PBCPCHUNG CHO CAC DTUONG"/>
      <sheetName val="VLieu"/>
      <sheetName val="CT"/>
      <sheetName val="DToan"/>
      <sheetName val="Tong hop"/>
      <sheetName val="Cuoc V.chuyen"/>
      <sheetName val="TH An ca"/>
      <sheetName val="XN SL An ca"/>
      <sheetName val="Dang ky an ca"/>
      <sheetName val="Dang ky an ca T2"/>
      <sheetName val="XL4Test5"/>
      <sheetName val="total"/>
      <sheetName val="(viet)"/>
      <sheetName val="dictionary"/>
      <sheetName val="New(eng)"/>
      <sheetName val="RFI(eng)SW-sun"/>
      <sheetName val="RFI(eng)HVP-sun"/>
      <sheetName val="RFI(eng)SW"/>
      <sheetName val="RFI(eng)SW (2)"/>
      <sheetName val="RFI(eng)HVP"/>
      <sheetName val="RFI(eng)Lab."/>
      <sheetName val="RFI -add"/>
      <sheetName val="C47-456"/>
      <sheetName val="C46"/>
      <sheetName val="C47-PII"/>
      <sheetName val="vatlieu"/>
      <sheetName val="vattu"/>
      <sheetName val="CHITIET"/>
      <sheetName val="DONGIA"/>
      <sheetName val="DT02"/>
      <sheetName val="DTgoi1"/>
      <sheetName val="DTgoi2"/>
      <sheetName val="DTgoi3"/>
      <sheetName val="DTgoi4"/>
      <sheetName val="DTgoi5"/>
      <sheetName val="DTgoi6"/>
      <sheetName val="Tong hop goi thau"/>
      <sheetName val="DT-tn"/>
      <sheetName val="TH02"/>
      <sheetName val="THgoi1"/>
      <sheetName val="THgoi2"/>
      <sheetName val="THgoi3"/>
      <sheetName val="KLgoi11"/>
      <sheetName val="THgoi4"/>
      <sheetName val="THgoi5"/>
      <sheetName val="THgoi6"/>
      <sheetName val="chitiet02"/>
      <sheetName val="THKL1"/>
      <sheetName val="chitiet1"/>
      <sheetName val="TH-KL"/>
      <sheetName val="kl-chitiet"/>
      <sheetName val="1"/>
      <sheetName val="00000000"/>
      <sheetName val="DTduong"/>
      <sheetName val="Nhahat"/>
      <sheetName val="bg+th45"/>
      <sheetName val="4-5"/>
      <sheetName val="bg+th34"/>
      <sheetName val="3-4"/>
      <sheetName val="bg+th23"/>
      <sheetName val="2-3"/>
      <sheetName val="bg+th12"/>
      <sheetName val="1-2"/>
      <sheetName val="bg+th"/>
      <sheetName val="ptvl"/>
      <sheetName val="0-1"/>
      <sheetName val="DT-THL7"/>
      <sheetName val="T2"/>
      <sheetName val="T3"/>
      <sheetName val="T4"/>
      <sheetName val="T5"/>
      <sheetName val="THop"/>
      <sheetName val="THKD"/>
      <sheetName val="10000000"/>
      <sheetName val="20000000"/>
      <sheetName val="30000000"/>
      <sheetName val="40000000"/>
      <sheetName val="50000000"/>
      <sheetName val="60000000"/>
      <sheetName val="Thdien"/>
      <sheetName val="DTdien"/>
    </sheetNames>
    <sheetDataSet>
      <sheetData sheetId="0" refreshError="1">
        <row r="9">
          <cell r="N9">
            <v>118182</v>
          </cell>
        </row>
        <row r="16">
          <cell r="N16">
            <v>759</v>
          </cell>
        </row>
        <row r="17">
          <cell r="N17">
            <v>55000</v>
          </cell>
        </row>
        <row r="38">
          <cell r="N38">
            <v>4.5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03E"/>
      <sheetName val="Sheet1"/>
      <sheetName val="Sheet2"/>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Chart1"/>
      <sheetName val="Interim payment"/>
      <sheetName val="Letter"/>
      <sheetName val="Bid Sum"/>
      <sheetName val="Item B"/>
      <sheetName val="Dg A"/>
      <sheetName val="Dg B&amp;C"/>
      <sheetName val="Rates&amp;Prices"/>
      <sheetName val="Material at site"/>
      <sheetName val="XL4Poppy"/>
      <sheetName val="Gia VL"/>
      <sheetName val="Bang gia ca may"/>
      <sheetName val="Bang luong CB"/>
      <sheetName val="Bang P.tich CT"/>
      <sheetName val="D.toan chi tiet"/>
      <sheetName val="Bang TH Dtoan"/>
      <sheetName val="XXXXXXXX"/>
      <sheetName val="Van chuyen"/>
      <sheetName val="THKP (2)"/>
      <sheetName val="THKP"/>
      <sheetName val="T.Bi"/>
      <sheetName val="Thiet ke"/>
      <sheetName val="CT"/>
      <sheetName val="K.luong"/>
      <sheetName val="TT L2"/>
      <sheetName val="TT L1"/>
      <sheetName val="Thue Ngoai"/>
      <sheetName val="KLHT"/>
      <sheetName val="KL XL2000"/>
      <sheetName val="KLXL2001"/>
      <sheetName val="THKP2001"/>
      <sheetName val="KLphanbo"/>
      <sheetName val="Chiet tinh"/>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Chi tiet - Dv lap"/>
      <sheetName val="TH KHTC"/>
      <sheetName val="000"/>
      <sheetName val="00000000"/>
      <sheetName val="MD"/>
      <sheetName val="ND"/>
      <sheetName val="CONG"/>
      <sheetName val="DGCT"/>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116(300)"/>
      <sheetName val="116(200)"/>
      <sheetName val="116(150)"/>
      <sheetName val="DTHH"/>
      <sheetName val="Bang1"/>
      <sheetName val="TAI TRONG"/>
      <sheetName val="NOI LUC"/>
      <sheetName val="TINH DUYET THTT CHINH"/>
      <sheetName val="TDUYET THTT PHU"/>
      <sheetName val="TINH DAO DONG VA DO VONG"/>
      <sheetName val="TINH NEO"/>
      <sheetName val="KH 2003 (moi max)"/>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1"/>
      <sheetName val="Dong Dau"/>
      <sheetName val="Dong Dau (2)"/>
      <sheetName val="Sau dong"/>
      <sheetName val="Ma xa"/>
      <sheetName val="My dinh"/>
      <sheetName val="Tong cong"/>
      <sheetName val="VL"/>
      <sheetName val="CTXD"/>
      <sheetName val=".."/>
      <sheetName val="CTDN"/>
      <sheetName val="san vuon"/>
      <sheetName val="khu phu tro"/>
      <sheetName val="TH"/>
      <sheetName val="Phu luc"/>
      <sheetName val="Gia trÞ"/>
      <sheetName val="Chart2"/>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10000000"/>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Tong hop"/>
      <sheetName val="CT cong"/>
      <sheetName val="dg cong"/>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be tong"/>
      <sheetName val="Thep"/>
      <sheetName val="Tong hop thep"/>
      <sheetName val="Thuyet minh"/>
      <sheetName val="CQ-HQ"/>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KL tong"/>
      <sheetName val="PTCT"/>
      <sheetName val="CDghino"/>
      <sheetName val="Tonghop"/>
      <sheetName val="TH (T1-6)"/>
      <sheetName val="ThueTB"/>
      <sheetName val="SCD5"/>
      <sheetName val=" NL"/>
      <sheetName val="CPVL-CPM"/>
      <sheetName val="PTVL"/>
      <sheetName val="CD1"/>
      <sheetName val=" NL (2)"/>
      <sheetName val="CDTHCT"/>
      <sheetName val="CDTHCT (3)"/>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Congty"/>
      <sheetName val="VPPN"/>
      <sheetName val="XN74"/>
      <sheetName val="XN54"/>
      <sheetName val="XN33"/>
      <sheetName val="NK96"/>
      <sheetName val="XL4Test5"/>
      <sheetName val="KH12"/>
      <sheetName val="CN12"/>
      <sheetName val="HD12"/>
      <sheetName val="KH1"/>
      <sheetName val="cd viaK0-T6"/>
      <sheetName val="cdvia T6-Tc24"/>
      <sheetName val="cdvia Tc24-T46"/>
      <sheetName val="cdbtnL2ko-k0+361"/>
      <sheetName val="cd btnL2k0+361-T19"/>
      <sheetName val="01"/>
      <sheetName val="02"/>
      <sheetName val="03"/>
      <sheetName val="04"/>
      <sheetName val="05"/>
      <sheetName val="Sheet13"/>
      <sheetName val="Sheet14"/>
      <sheetName val="Sheet15"/>
      <sheetName val="Sheet16"/>
      <sheetName val="Sheet17"/>
      <sheetName val="Sheet18"/>
      <sheetName val="Sheet19"/>
      <sheetName val="Sheet20"/>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CHIT"/>
      <sheetName val="THXH"/>
      <sheetName val="BHXH"/>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DT"/>
      <sheetName val="THND"/>
      <sheetName val="THMD"/>
      <sheetName val="Phtro1"/>
      <sheetName val="DTKS1"/>
      <sheetName val="CT1m"/>
      <sheetName val="THCT"/>
      <sheetName val="cap cho cac DT"/>
      <sheetName val="Ung - hoan"/>
      <sheetName val="CP may"/>
      <sheetName val="SS"/>
      <sheetName val="NVL"/>
      <sheetName val="Thep "/>
      <sheetName val="Chi tiet Khoi luong"/>
      <sheetName val="TH khoi luong"/>
      <sheetName val="Chiet tinh vat lieu "/>
      <sheetName val="TH KL VL"/>
      <sheetName val="Quang Tri"/>
      <sheetName val="TTHue"/>
      <sheetName val="Da Nang"/>
      <sheetName val="Quang Nam"/>
      <sheetName val="Quang Ngai"/>
      <sheetName val="TH DH-QN"/>
      <sheetName val="KP HD"/>
      <sheetName val="DB HD"/>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Caodo"/>
      <sheetName val="Dat"/>
      <sheetName val="KL-CTTK"/>
      <sheetName val="BTH"/>
      <sheetName val="TM"/>
      <sheetName val="BU-gian"/>
      <sheetName val="Bu-Ha"/>
      <sheetName val="PTVT"/>
      <sheetName val="Gia DAN"/>
      <sheetName val="Dan"/>
      <sheetName val="Cuoc"/>
      <sheetName val="Bugia"/>
      <sheetName val="KL57"/>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DS them luong qui 4-2002"/>
      <sheetName val="Phuc loi 2-9-02"/>
      <sheetName val="PCLB-2002"/>
      <sheetName val="Thuong nhan dip 21-12-02"/>
      <sheetName val="Thuong dip nhan danh hieu AHL§"/>
      <sheetName val="Thang luong thu 13 nam 2002"/>
      <sheetName val="Luong SX# dip Tet Qui Mui(dong)"/>
      <sheetName val="dutoan1"/>
      <sheetName val="Anhtoan"/>
      <sheetName val="dutoan2"/>
      <sheetName val="vat tu"/>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tscd"/>
      <sheetName val="sent to"/>
      <sheetName val="KL VL"/>
      <sheetName val="KHCTiet"/>
      <sheetName val="QT 9-6"/>
      <sheetName val="Thuong luu HB"/>
      <sheetName val="QT03"/>
      <sheetName val="QT"/>
      <sheetName val="PTmay"/>
      <sheetName val="KK"/>
      <sheetName val="QT Ky T"/>
      <sheetName val="BCKT"/>
      <sheetName val="bc vt TON BAI"/>
      <sheetName val="XXXXXXX0"/>
      <sheetName val="phan tich DG"/>
      <sheetName val="gia vat lieu"/>
      <sheetName val="gia xe may"/>
      <sheetName val="gia nhan cong"/>
      <sheetName val="Q1-02"/>
      <sheetName val="Q2-02"/>
      <sheetName val="Q3-02"/>
      <sheetName val="9"/>
      <sheetName val="10"/>
      <sheetName val="cong Q2"/>
      <sheetName val="T.U luong Q1"/>
      <sheetName val="T.U luong Q2"/>
      <sheetName val="T.U luong Q3"/>
      <sheetName val="KM"/>
      <sheetName val="KHOANMUC"/>
      <sheetName val="CPQL"/>
      <sheetName val="SANLUONG"/>
      <sheetName val="SSCP-SL"/>
      <sheetName val="CPSX"/>
      <sheetName val="KQKD"/>
      <sheetName val="CDSL (2)"/>
      <sheetName val="00000001"/>
      <sheetName val="00000002"/>
      <sheetName val="00000003"/>
      <sheetName val="00000004"/>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Phu luc HD"/>
      <sheetName val="Gia du thau"/>
      <sheetName val="PTDG"/>
      <sheetName val="Ca xe"/>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binh do"/>
      <sheetName val="cot lieu"/>
      <sheetName val="van khuon"/>
      <sheetName val="CT BT"/>
      <sheetName val="lay mau"/>
      <sheetName val="mat ngoai goi"/>
      <sheetName val="coc tram-bt"/>
      <sheetName val="Tien ung"/>
      <sheetName val="phi luong3"/>
      <sheetName val="Quyet toan"/>
      <sheetName val="Thu hoi"/>
      <sheetName val="Lai vay"/>
      <sheetName val="Tien vay"/>
      <sheetName val="Cong no"/>
      <sheetName val="Cop pha"/>
      <sheetName val="20000000"/>
      <sheetName val="THDT"/>
      <sheetName val="DM-Goc"/>
      <sheetName val="Gia-CT"/>
      <sheetName val="PTCP"/>
      <sheetName val="cphoi"/>
      <sheetName val="T1(T1)04"/>
      <sheetName val="KH-2001"/>
      <sheetName val="KH-2002"/>
      <sheetName val="KH-2003"/>
      <sheetName val="DGTL"/>
      <sheetName val="®¬ngi¸"/>
      <sheetName val="dongle"/>
      <sheetName val="XE DAU"/>
      <sheetName val="XE XANG"/>
      <sheetName val="CT xa"/>
      <sheetName val="TLGC"/>
      <sheetName val="BL"/>
      <sheetName val="Thang 12"/>
      <sheetName val="Thang 1"/>
      <sheetName val="moi"/>
      <sheetName val="Thang 12 (2)"/>
      <sheetName val="Thang 01"/>
      <sheetName val="clvl"/>
      <sheetName val="Chenh lech"/>
      <sheetName val="Kinh phí"/>
      <sheetName val="TH mau moi tu T10"/>
      <sheetName val="Tong hop Quy IV"/>
      <sheetName val="Tong Thu"/>
      <sheetName val="Tong Chi"/>
      <sheetName val="Truong hoc"/>
      <sheetName val="Cty CP"/>
      <sheetName val="G.thau 3B"/>
      <sheetName val="T.Hop Thu-chi"/>
      <sheetName val="KL Tram Cty"/>
      <sheetName val="Gam may Cty"/>
      <sheetName val="KL tram KH"/>
      <sheetName val="Gam may KH"/>
      <sheetName val="Cach dien"/>
      <sheetName val="Mang tai"/>
      <sheetName val="tc"/>
      <sheetName val="DGXDCB"/>
      <sheetName val="DEM"/>
      <sheetName val="KHOILUONG"/>
      <sheetName val="DONGIA"/>
      <sheetName val="CPKSTK"/>
      <sheetName val="THIETBI"/>
      <sheetName val="TDT"/>
      <sheetName val="VC1"/>
      <sheetName val="VC2"/>
      <sheetName val="VC3"/>
      <sheetName val="VC4"/>
      <sheetName val="VC5"/>
      <sheetName val="BaoCao"/>
      <sheetName val="TT"/>
      <sheetName val="CO SO DU LIEU PTVL"/>
      <sheetName val="KL DDK"/>
      <sheetName val="Mang tai DDK"/>
      <sheetName val="KL DDK0,4"/>
      <sheetName val="TT Ky thuat"/>
      <sheetName val="CT moi"/>
      <sheetName val="Tu dien"/>
      <sheetName val="May cat"/>
      <sheetName val="Dao Cly"/>
      <sheetName val="Dao Ptai"/>
      <sheetName val="Tu RMU"/>
      <sheetName val="C.set"/>
      <sheetName val="SI"/>
      <sheetName val="Sco Cap"/>
      <sheetName val="Sco TB"/>
      <sheetName val="TN tram"/>
      <sheetName val="TN C.set"/>
      <sheetName val="TN TD DDay"/>
      <sheetName val="Phan chung"/>
      <sheetName val="C.TIEU"/>
      <sheetName val="CPNLTT"/>
      <sheetName val="T.Luong"/>
      <sheetName val="NCTT"/>
      <sheetName val="QLDN"/>
      <sheetName val="641"/>
      <sheetName val="642"/>
      <sheetName val="T.HAO"/>
      <sheetName val="DT TUYEN"/>
      <sheetName val="DT GIA"/>
      <sheetName val="KHDT"/>
      <sheetName val="KHDT (2)"/>
      <sheetName val="SX-TT"/>
      <sheetName val="CL "/>
      <sheetName val="VTu"/>
      <sheetName val="LDTL"/>
      <sheetName val="KHao"/>
      <sheetName val="LNKD"/>
      <sheetName val="SK"/>
      <sheetName val="TNo"/>
      <sheetName val="CTTH"/>
      <sheetName val="VON"/>
      <sheetName val="VLD"/>
      <sheetName val="KQ (2)"/>
      <sheetName val="Cau 2(3)"/>
      <sheetName val="00000005"/>
      <sheetName val="00000006"/>
      <sheetName val="HTSD6LD"/>
      <sheetName val="HTSDDNN"/>
      <sheetName val="HTSDKT"/>
      <sheetName val="BD"/>
      <sheetName val="HTNT"/>
      <sheetName val="CHART"/>
      <sheetName val="HTDT"/>
      <sheetName val="HTSDD"/>
      <sheetName val="xl"/>
      <sheetName val="NN"/>
      <sheetName val="Tralaivay"/>
      <sheetName val="TBTN"/>
      <sheetName val="CPTV"/>
      <sheetName val="PCCHAY"/>
      <sheetName val="dtks"/>
      <sheetName val="Dec31"/>
      <sheetName val="Jan2"/>
      <sheetName val="Jan3"/>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Jan22"/>
      <sheetName val="Jan23"/>
      <sheetName val="Jan24"/>
      <sheetName val="Jan25"/>
      <sheetName val="Jan27"/>
      <sheetName val="Jan28"/>
      <sheetName val="C45A-BH"/>
      <sheetName val="C46A-BH"/>
      <sheetName val="C47A-BH"/>
      <sheetName val="C48A-BH"/>
      <sheetName val="S-53-1"/>
      <sheetName val="PXuat"/>
      <sheetName val="THVT.T5"/>
      <sheetName val="XL1.t5"/>
      <sheetName val="XL2.T5"/>
      <sheetName val="XL3.T5"/>
      <sheetName val="XL5.T5"/>
      <sheetName val="NRC"/>
      <sheetName val="TH du toan "/>
      <sheetName val="Du toan "/>
      <sheetName val="C.Tinh"/>
      <sheetName val="TK_cap"/>
      <sheetName val="KH 200³ (moi max)"/>
      <sheetName val="C47T11"/>
      <sheetName val="C45T11"/>
      <sheetName val="C45 T10"/>
      <sheetName val="C47-t10"/>
      <sheetName val="DG SOC"/>
      <sheetName val="DG HQ"/>
      <sheetName val="ENFALUX"/>
      <sheetName val="NHXP"/>
      <sheetName val="KGIAT"/>
      <sheetName val="KDR"/>
      <sheetName val="JAVEL"/>
      <sheetName val="vita"/>
      <sheetName val="TPXM"/>
      <sheetName val="XM"/>
      <sheetName val="Bot Giat C"/>
      <sheetName val="Bot Giat P "/>
      <sheetName val="TP"/>
      <sheetName val="BRTAICHE"/>
      <sheetName val="THBKEO"/>
      <sheetName val="PBBKEO"/>
      <sheetName val="THAY THUNG H"/>
      <sheetName val="BBKK"/>
      <sheetName val="thi nghiem"/>
      <sheetName val="CBQT"/>
      <sheetName val="Outlets"/>
      <sheetName val="PGs"/>
      <sheetName val="PIPE-03E.XLS"/>
      <sheetName val="THCCDCXN"/>
      <sheetName val="CC.XL1"/>
      <sheetName val="XL2"/>
      <sheetName val="XL3"/>
      <sheetName val="XL5"/>
      <sheetName val="Cpa"/>
      <sheetName val="khXN"/>
      <sheetName val="KKTS.04"/>
      <sheetName val="nha kct"/>
      <sheetName val="BKVT"/>
      <sheetName val="VËt liÖu"/>
      <sheetName val="THVL"/>
      <sheetName val="K_L­¬ng "/>
      <sheetName val="GTDT "/>
      <sheetName val="Bï VL "/>
      <sheetName val="Tæng Hîp"/>
      <sheetName val="Kinh PhÝ"/>
      <sheetName val="T kÕ"/>
      <sheetName val="chiettinhkenh"/>
      <sheetName val="tÝnh VL"/>
      <sheetName val="thuyetminh"/>
      <sheetName val="KL ®Ëp"/>
      <sheetName val="Lµng Lµ"/>
      <sheetName val="TIEN"/>
      <sheetName val="PHUONG"/>
      <sheetName val="ANH"/>
      <sheetName val="HUYNH"/>
      <sheetName val="TONKHO"/>
      <sheetName val="BANLE"/>
      <sheetName val="NHAPKHO"/>
      <sheetName val="DTCT"/>
      <sheetName val="THVT"/>
      <sheetName val="THGT"/>
      <sheetName val="cong bien t10"/>
      <sheetName val="luong t9 "/>
      <sheetName val="bb t9"/>
      <sheetName val="XETT10-03"/>
      <sheetName val="bxet"/>
      <sheetName val="XN79"/>
      <sheetName val="CTMT"/>
      <sheetName val="N1111"/>
      <sheetName val="C1111"/>
      <sheetName val="1121"/>
      <sheetName val="daura"/>
      <sheetName val="dauvao"/>
      <sheetName val="TK111"/>
      <sheetName val="TK112"/>
      <sheetName val="TK131"/>
      <sheetName val="TK1331"/>
      <sheetName val="TK136"/>
      <sheetName val="TK138"/>
      <sheetName val="TK141"/>
      <sheetName val="TK152"/>
      <sheetName val="TK153"/>
      <sheetName val="TK154"/>
      <sheetName val="TK211"/>
      <sheetName val="TK214"/>
      <sheetName val="TK311"/>
      <sheetName val="TK331"/>
      <sheetName val="TK3331"/>
      <sheetName val="TK3334"/>
      <sheetName val="TK334"/>
      <sheetName val="TK335"/>
      <sheetName val="TK336"/>
      <sheetName val="TK331A"/>
      <sheetName val="TK131B"/>
      <sheetName val="TK131A"/>
      <sheetName val="TK 331c1"/>
      <sheetName val="TK331C"/>
      <sheetName val="CT331-2003"/>
      <sheetName val="CT 331"/>
      <sheetName val="CT131-2003"/>
      <sheetName val="CT 131"/>
      <sheetName val="BKE CT GOC"/>
      <sheetName val="BK-CT"/>
      <sheetName val="CTGS10"/>
      <sheetName val="BKE CT GOC (2)"/>
      <sheetName val="CTGS10 (2)"/>
      <sheetName val="VAT TU NHAN TXQN"/>
      <sheetName val="bang tong ke khoi luong vat tu"/>
      <sheetName val="hcong tkhe"/>
      <sheetName val="VAT TU NHAN TKHE"/>
      <sheetName val="hcong qn"/>
      <sheetName val="VAT TU NHAN (2)"/>
      <sheetName val="bANG THANH TOAN LUONG SC"/>
      <sheetName val="DON GIA TIEN LUONG SXCB"/>
      <sheetName val="bang ke luong sc"/>
      <sheetName val="DICH VU"/>
      <sheetName val="BD LE TET"/>
      <sheetName val="BANG THANH TOAN LUONG TO SO CHE"/>
      <sheetName val="BANG TONG HOP LUONG SP"/>
      <sheetName val="Bang ke tien luong O phong"/>
      <sheetName val="bang ke luong SP"/>
      <sheetName val="tam ung luong ky I"/>
      <sheetName val="bao cao BHXH 6 thang"/>
      <sheetName val="#REF"/>
      <sheetName val="THKL37"/>
      <sheetName val="Cong37"/>
      <sheetName val="VTCY37"/>
      <sheetName val="CLVL37"/>
      <sheetName val="QTC37"/>
      <sheetName val="THKL.H9"/>
      <sheetName val="CongH9"/>
      <sheetName val="VTCYH9"/>
      <sheetName val="CLVTH9"/>
      <sheetName val="QTC9"/>
      <sheetName val="BTCPLT"/>
      <sheetName val="GVL1134"/>
      <sheetName val="BGDHT"/>
      <sheetName val="CongH4"/>
      <sheetName val="THKL.H4"/>
      <sheetName val="VTCYH4"/>
      <sheetName val="CLVLH4"/>
      <sheetName val="QTCCH4"/>
      <sheetName val="Cong13"/>
      <sheetName val="THKL13"/>
      <sheetName val="VTCY13"/>
      <sheetName val="CLVL13"/>
      <sheetName val="QTC13"/>
      <sheetName val="THKLA10"/>
      <sheetName val="CongA10"/>
      <sheetName val="Hat 1"/>
      <sheetName val="H9Bson"/>
      <sheetName val=" H8 duong"/>
      <sheetName val="VP"/>
      <sheetName val="Hat 7dg"/>
      <sheetName val="TH duong 1B"/>
      <sheetName val="TH cau 1B"/>
      <sheetName val="cauH9"/>
      <sheetName val="cauH7"/>
      <sheetName val="cau H1"/>
      <sheetName val="Clech"/>
      <sheetName val="CPVL"/>
      <sheetName val="Son dg"/>
      <sheetName val="h"/>
      <sheetName val="VTCYA10"/>
      <sheetName val="CLVLA10"/>
      <sheetName val="QTA10"/>
      <sheetName val="THKL1"/>
      <sheetName val="Cong1"/>
      <sheetName val="VTCY1"/>
      <sheetName val="CLVL1"/>
      <sheetName val="QTCC1"/>
      <sheetName val="B01b"/>
      <sheetName val="B01a"/>
      <sheetName val="B03a"/>
      <sheetName val="B03b"/>
      <sheetName val="B5"/>
      <sheetName val="B8,1"/>
      <sheetName val="B6b"/>
      <sheetName val="B4a"/>
      <sheetName val="B4b"/>
      <sheetName val="Van chtyen"/>
      <sheetName val="DS dang ky thi dua 2005"/>
      <sheetName val="DS khen thuong2004"/>
      <sheetName val="quy bao lu 05"/>
      <sheetName val="VT co phuong"/>
      <sheetName val="Da hai"/>
      <sheetName val="VT A ma"/>
      <sheetName val="VT van ho"/>
      <sheetName val="Son A Ma"/>
      <sheetName val="Son Co Ph"/>
      <sheetName val="Mau giao"/>
      <sheetName val="Tuan"/>
      <sheetName val="TT TH"/>
      <sheetName val="vat lieu tan hoat"/>
      <sheetName val="KL tonࡧ"/>
      <sheetName val="KTCB"/>
      <sheetName val="T1"/>
      <sheetName val="T2"/>
      <sheetName val="T3"/>
      <sheetName val="T4"/>
      <sheetName val="T5"/>
      <sheetName val="t6"/>
      <sheetName val="T7"/>
      <sheetName val="T8"/>
      <sheetName val="T9"/>
      <sheetName val="T10"/>
      <sheetName val="11"/>
      <sheetName val="THop"/>
      <sheetName val="huy dong von"/>
      <sheetName val="Lai vayxd"/>
      <sheetName val="Lai vayphaitra"/>
      <sheetName val="Lai vay "/>
      <sheetName val="tra von"/>
      <sheetName val="KH chi tiet"/>
      <sheetName val="nguyen lieu"/>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Dutoan"/>
      <sheetName val="congtac vien-uy"/>
      <sheetName val="Nhan luc2001"/>
      <sheetName val="Vattu2"/>
      <sheetName val="Vattu"/>
      <sheetName val="Du toan"/>
      <sheetName val="Phan tich vat tu"/>
      <sheetName val="Tong hop vat tu"/>
      <sheetName val="Gia tri vat tu"/>
      <sheetName val="Chenh lech vat tu"/>
      <sheetName val="Chi phi van chuyen"/>
      <sheetName val="Don gia chi tiet"/>
      <sheetName val="Du thau"/>
      <sheetName val="QUY TM 2004 (3)"/>
      <sheetName val="QUY TM 2004 (2)"/>
      <sheetName val="SO CAI 2004 TK 111 (2)"/>
      <sheetName val="CTGS N111 (2)"/>
      <sheetName val="Can doi TK (2)"/>
      <sheetName val="CTGS Co 111"/>
      <sheetName val="Bang "/>
      <sheetName val="So TGNH  (2)"/>
      <sheetName val="N 111"/>
      <sheetName val="Sheet1 (3)"/>
      <sheetName val="C 111"/>
      <sheetName val="KD Theo YTo"/>
      <sheetName val="Tang giam TSCD"/>
      <sheetName val="TK Ngoai bang"/>
      <sheetName val="TMinh BC TC"/>
      <sheetName val="Can doi TK"/>
      <sheetName val="BCD KToan"/>
      <sheetName val="So TGNH "/>
      <sheetName val="SO CAI TK 112"/>
      <sheetName val="SO CAI 2004 TK 111"/>
      <sheetName val="Tien Vay 311"/>
      <sheetName val="DTCTiet"/>
      <sheetName val="DT BH"/>
      <sheetName val="So QTM 2005"/>
      <sheetName val="QUY TM 2004"/>
      <sheetName val="THGTXL"/>
      <sheetName val="Kenh"/>
      <sheetName val="BVCkenh"/>
      <sheetName val="THKenh"/>
      <sheetName val="congn140"/>
      <sheetName val="BVCc40"/>
      <sheetName val="cong30"/>
      <sheetName val="BVCcong30"/>
      <sheetName val="congQD"/>
      <sheetName val="BVCCQD"/>
      <sheetName val="tran"/>
      <sheetName val="Bvctran"/>
      <sheetName val="PXL+TB"/>
      <sheetName val="TK331B"/>
      <sheetName val="Ca.D"/>
      <sheetName val="Congt}"/>
      <sheetName val="bang ke nop`thue"/>
      <sheetName val="NAM 2004"/>
      <sheetName val="TK 911"/>
      <sheetName val=""/>
      <sheetName val="SILICATE"/>
      <sheetName val="Tong hop kinh phi"/>
      <sheetName val="QT Duoc (Hai)"/>
      <sheetName val="Cua"/>
      <sheetName val="NS"/>
      <sheetName val="H.long"/>
      <sheetName val="C.Mong"/>
      <sheetName val="M.Phu"/>
      <sheetName val="T.Son"/>
      <sheetName val="V.Don"/>
      <sheetName val="Y.Kien"/>
      <sheetName val="V.Quang"/>
      <sheetName val="Q.Lam"/>
      <sheetName val="P.Thu"/>
      <sheetName val="T.Coc"/>
      <sheetName val="D.Nghia"/>
      <sheetName val="TT.DH"/>
      <sheetName val="P.Phu"/>
      <sheetName val="P.Lai"/>
      <sheetName val="N.Xuyen"/>
      <sheetName val="H.quan"/>
      <sheetName val="S.Dang"/>
      <sheetName val="N.Quan"/>
      <sheetName val="C.Dam"/>
      <sheetName val="B.luan"/>
      <sheetName val="M.Luong"/>
      <sheetName val="B.Doan"/>
      <sheetName val="H.Do"/>
      <sheetName val="D.Khe"/>
      <sheetName val="P.Trung"/>
      <sheetName val="V.du"/>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3"/>
      <sheetName val="TK 341vay dai han "/>
      <sheetName val="TK 214"/>
      <sheetName val="TK 212"/>
      <sheetName val="Chi tiet TK 211"/>
      <sheetName val="TK 211"/>
      <sheetName val="TK 154"/>
      <sheetName val="Chi tiet TK 152"/>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CTTSCD"/>
      <sheetName val="TSCD ko dung"/>
      <sheetName val="Tong vat tu"/>
      <sheetName val="VT luu"/>
      <sheetName val="VTu1"/>
      <sheetName val="Vtu u dong"/>
      <sheetName val="TSLD khac"/>
      <sheetName val="CC da pbo het"/>
      <sheetName val="Phaitra"/>
      <sheetName val="TD_x0000_"/>
      <sheetName val="TDÕ"/>
      <sheetName val="CQuan"/>
      <sheetName val="CAU 1"/>
      <sheetName val="CAU3"/>
      <sheetName val="CAU5 A Thu"/>
      <sheetName val="yen lenh"/>
      <sheetName val="CAU5"/>
      <sheetName val="CAU5 (1+2)"/>
      <sheetName val="CAU 7 (O Hien)"/>
      <sheetName val="CAU 7"/>
      <sheetName val="CKCT"/>
      <sheetName val="TCCG ( NH)"/>
      <sheetName val="TCCG"/>
      <sheetName val="Cau 9"/>
      <sheetName val="Cau 11"/>
      <sheetName val="480"/>
      <sheetName val="TD@"/>
      <sheetName val="T12"/>
      <sheetName val="T11"/>
      <sheetName val="pt0-1"/>
      <sheetName val="kp0-1"/>
      <sheetName val="0-1"/>
      <sheetName val="pt2-3"/>
      <sheetName val="thkp2-3"/>
      <sheetName val="2-3"/>
      <sheetName val="cl1-2"/>
      <sheetName val="thkp1-2"/>
      <sheetName val="clvl1-2"/>
      <sheetName val="1-2"/>
      <sheetName val="CT 03"/>
      <sheetName val="TH 03"/>
      <sheetName val="\MGT-DRT\MGT-IMPR\MGT-SC@\BA039"/>
      <sheetName val="Cong hoþ"/>
      <sheetName val="28+!60-28+420.5K95"/>
      <sheetName val="Thi sinh"/>
      <sheetName val="SPS"/>
      <sheetName val="DSNV"/>
      <sheetName val="Cham cong"/>
      <sheetName val="Bang luong"/>
      <sheetName val="LCB"/>
      <sheetName val="CN131"/>
      <sheetName val="STH 152"/>
      <sheetName val="CN 331"/>
      <sheetName val="VLSPHH"/>
      <sheetName val="DVKH"/>
      <sheetName val="Kho"/>
      <sheetName val="THDN MBA phu tai"/>
      <sheetName val="TBA CC"/>
      <sheetName val="D.Da0"/>
      <sheetName val="B9_SCL (2)"/>
      <sheetName val="T-9"/>
      <sheetName val="Thang 7-05"/>
      <sheetName val="Bia dvi"/>
      <sheetName val="B3_Tonghop thang"/>
      <sheetName val="B4_TTG"/>
      <sheetName val="B7_TaiNan"/>
      <sheetName val="B8_DongDien"/>
      <sheetName val="B9_SCL"/>
      <sheetName val="B10_SCTX"/>
      <sheetName val="B11_XTM"/>
      <sheetName val="B12_TBDC"/>
      <sheetName val="B13_LanKT"/>
      <sheetName val="BB NT GD H-thanh"/>
      <sheetName val="BB NT KL"/>
      <sheetName val="Goi2"/>
      <sheetName val="THpp"/>
      <sheetName val="pp"/>
      <sheetName val="CL PP"/>
      <sheetName val="TH DgPP"/>
      <sheetName val="Dg PP"/>
      <sheetName val="CL DgPP"/>
      <sheetName val="TH DDau"/>
      <sheetName val="DDau"/>
      <sheetName val="GT3PP"/>
      <sheetName val="CLDD"/>
      <sheetName val="GT3DD"/>
      <sheetName val="TH DVu"/>
      <sheetName val="Dichvu"/>
      <sheetName val="CL Dvu"/>
      <sheetName val="TH DgDvu"/>
      <sheetName val="Dg DV"/>
      <sheetName val="PTDdv"/>
      <sheetName val="CLDdv"/>
      <sheetName val="GT3DV"/>
      <sheetName val="TH-CO"/>
      <sheetName val="C.O"/>
      <sheetName val="TH dg OC"/>
      <sheetName val="DCO"/>
      <sheetName val="CL CatOng"/>
      <sheetName val="Bang qui cach Vtu"/>
      <sheetName val="T01"/>
      <sheetName val="T04"/>
      <sheetName val="DTcojg 4-5"/>
      <sheetName val="Tojg hop thep"/>
      <sheetName val="Phan tich don gia (doc)"/>
      <sheetName val="soi tho soi det"/>
      <sheetName val="soi thuong"/>
      <sheetName val="ni"/>
      <sheetName val="vai det"/>
      <sheetName val="chi phi 1tan"/>
      <sheetName val="von luu dong"/>
      <sheetName val="thue VAT"/>
      <sheetName val="doanh thu"/>
      <sheetName val="doanh thu loi nhuan"/>
      <sheetName val="dong tien"/>
      <sheetName val="thu hoi von"/>
      <sheetName val="hoan von"/>
      <sheetName val="dothi npv"/>
      <sheetName val="diem hoa von"/>
      <sheetName val="nop ngan sach"/>
      <sheetName val="chi tieu"/>
      <sheetName val="luong thang 10"/>
      <sheetName val="tong hop thang 10"/>
      <sheetName val="loung11"/>
      <sheetName val="TH 11"/>
      <sheetName val="T122"/>
      <sheetName val="T121"/>
      <sheetName val="px khai thac 2"/>
      <sheetName val="dao lo so 2"/>
      <sheetName val="luong vp thang 10"/>
      <sheetName val="T_x0003__x0000_ong dip nhan danh hieu AHL§"/>
      <sheetName val="26+960-27+050.9"/>
      <sheetName val="\N\MGT-DRT\MGT-IMPR\MGT-SC@\BA0"/>
      <sheetName val="Chung tu"/>
      <sheetName val="So cai"/>
      <sheetName val="Can doi"/>
      <sheetName val="Phat sinh"/>
      <sheetName val="MLDV"/>
      <sheetName val="catongcu"/>
      <sheetName val="BC"/>
      <sheetName val="NNCONGNHAN"/>
      <sheetName val="bangtonghop"/>
      <sheetName val="B T HOP"/>
      <sheetName val="HT HE DUONG"/>
      <sheetName val="MLPP"/>
      <sheetName val="DH D1,2"/>
      <sheetName val="Tro giup"/>
      <sheetName val="XXXXXXX_x0018_"/>
      <sheetName val="UBi"/>
      <sheetName val="2ÿÿ960-ÿÿ+1ÿÿÿÿ(k95)"/>
      <sheetName val="[PIPE-03E.XLSÝ26+960-27+150.4(k"/>
      <sheetName val="Tong hop gia"/>
      <sheetName val="May thi cong"/>
      <sheetName val="Chi phi chung"/>
      <sheetName val="Config"/>
      <sheetName val="_x0002__x0001_"/>
      <sheetName val="_x0000__x0000__x0005__x0000_"/>
      <sheetName val="ten"/>
      <sheetName val="nphuo"/>
      <sheetName val="28+160-&quot;8+420,17Top"/>
      <sheetName val="KHo152"/>
      <sheetName val="Kho153"/>
      <sheetName val="@.Dap"/>
      <sheetName val="LUU"/>
      <sheetName val="BAONO"/>
      <sheetName val="BAONOCHUAXONG"/>
      <sheetName val="PHI"/>
      <sheetName val="Muavao6"/>
      <sheetName val="Muavao7"/>
      <sheetName val="DMCP"/>
      <sheetName val="MD03-4"/>
      <sheetName val="XE DA("/>
      <sheetName val="khen thuong (2)"/>
      <sheetName val="khen thuong"/>
      <sheetName val="Thuong"/>
      <sheetName val="San luong"/>
      <sheetName val="Thu nhap"/>
      <sheetName val="DGCT1"/>
      <sheetName val="Tu van Thiet ke"/>
      <sheetName val="Tien do thi cong"/>
      <sheetName val="Bia du toan"/>
      <sheetName val="Aug-10(D)"/>
      <sheetName val="Data input"/>
      <sheetName val="Data"/>
      <sheetName val="Group"/>
      <sheetName val="Loading"/>
      <sheetName val="Cong n_x0000_"/>
      <sheetName val="TDþ"/>
      <sheetName val="BU13-_x0003__x0000_+"/>
      <sheetName val="gvl"/>
      <sheetName val="GDTL cong D40"/>
      <sheetName val="THKPcong D40"/>
      <sheetName val="GDTran gieng"/>
      <sheetName val="THKPtran gieng"/>
      <sheetName val="XD"/>
      <sheetName val="THDT (2)"/>
      <sheetName val="DB (2)"/>
      <sheetName val="THTke"/>
      <sheetName val="DGTLdap dat (3)"/>
      <sheetName val="TM Du toan"/>
      <sheetName val="THKP dap chinh (3)"/>
      <sheetName val="Cong doan"/>
      <sheetName val="A"/>
      <sheetName val="PTS䁌"/>
      <sheetName val="clv¸"/>
      <sheetName val="B01þ"/>
      <sheetName val="B-B"/>
      <sheetName val="JanÐ"/>
      <sheetName val="Don gia"/>
      <sheetName val="LD Kien"/>
      <sheetName val="QLoc"/>
      <sheetName val="TT Qlao"/>
      <sheetName val="Yen Bai"/>
      <sheetName val="Yen Giang"/>
      <sheetName val="Yen Hung"/>
      <sheetName val="Yen Lam"/>
      <sheetName val="Yen lac"/>
      <sheetName val="Yen Ninh"/>
      <sheetName val="Yen Phong"/>
      <sheetName val="Yen Phu"/>
      <sheetName val="Yen thai"/>
      <sheetName val="Yen Thinh"/>
      <sheetName val="Yen Tho"/>
      <sheetName val="Yen Trung"/>
      <sheetName val="Yen Truong"/>
      <sheetName val="Yen Tam"/>
      <sheetName val="Dinh Binh"/>
      <sheetName val="Dinh Cong"/>
      <sheetName val="Dinh Hoa"/>
      <sheetName val=" Dinh Hung"/>
      <sheetName val="Dinh Hai"/>
      <sheetName val="Dinh Lien"/>
      <sheetName val="Dinh Long"/>
      <sheetName val="Dinh Thanh"/>
      <sheetName val="Dinh Tien"/>
      <sheetName val="Dinh Tang"/>
      <sheetName val="Dinh Tan"/>
      <sheetName val="THPT Thong Nhat"/>
      <sheetName val="Dinh Tuong"/>
      <sheetName val="TTBDChinh Tri"/>
      <sheetName val="Phong GD"/>
      <sheetName val="Khoi Mam Non"/>
      <sheetName val="BT Van Hoa"/>
      <sheetName val="Day Nghe"/>
      <sheetName val="TH Q Loc 1"/>
      <sheetName val="Q lao"/>
      <sheetName val="T nhat"/>
      <sheetName val="Y bai"/>
      <sheetName val="Y giang"/>
      <sheetName val="Y hung"/>
      <sheetName val="Y lam"/>
      <sheetName val="Y lac"/>
      <sheetName val="Y ninh"/>
      <sheetName val="Y phong"/>
      <sheetName val="Y phu"/>
      <sheetName val="Y thai"/>
      <sheetName val="Y thinh"/>
      <sheetName val="Y tho"/>
      <sheetName val="Y trung"/>
      <sheetName val="Y truong"/>
      <sheetName val="Y tam"/>
      <sheetName val="Dbinh"/>
      <sheetName val="D cong"/>
      <sheetName val="D hoa"/>
      <sheetName val="Dhung"/>
      <sheetName val="D hai"/>
      <sheetName val="D lien"/>
      <sheetName val="D long"/>
      <sheetName val="D thanh"/>
      <sheetName val="D tien"/>
      <sheetName val="D tang"/>
      <sheetName val="D tan"/>
      <sheetName val="D tuong"/>
      <sheetName val="Q loc 2"/>
      <sheetName val="DT 05"/>
      <sheetName val="Quý 1"/>
      <sheetName val="Thang3"/>
      <sheetName val="Quý2"/>
      <sheetName val="Quy 3"/>
      <sheetName val="KPCĐ"/>
      <sheetName val="Nghiep vu"/>
      <sheetName val="T10-11"/>
      <sheetName val="Quý4"/>
      <sheetName val="0_x0000_Ԁ_x0000_가"/>
      <sheetName val="_MGT-DRT_MGT-IMPR_MGT-SC@_BA039"/>
      <sheetName val="T_x0003_"/>
      <sheetName val="_N_MGT-DRT_MGT-IMPR_MGT-SC@_BA0"/>
      <sheetName val="_PIPE-03E.XLSÝ26+960-27+150.4(k"/>
      <sheetName val="BU13-_x0003_"/>
      <sheetName val="Cong n"/>
    </sheetNames>
    <definedNames>
      <definedName name="DataFilter"/>
      <definedName name="DataSort"/>
      <definedName name="GoBack" sheetId="1"/>
    </definedNames>
    <sheetDataSet>
      <sheetData sheetId="0" refreshError="1"/>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refreshError="1"/>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refreshError="1"/>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refreshError="1"/>
      <sheetData sheetId="716"/>
      <sheetData sheetId="717"/>
      <sheetData sheetId="718"/>
      <sheetData sheetId="719"/>
      <sheetData sheetId="720"/>
      <sheetData sheetId="721"/>
      <sheetData sheetId="722"/>
      <sheetData sheetId="723"/>
      <sheetData sheetId="724"/>
      <sheetData sheetId="725"/>
      <sheetData sheetId="726"/>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sheetData sheetId="767"/>
      <sheetData sheetId="768"/>
      <sheetData sheetId="769"/>
      <sheetData sheetId="770"/>
      <sheetData sheetId="77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sheetData sheetId="794"/>
      <sheetData sheetId="795"/>
      <sheetData sheetId="796"/>
      <sheetData sheetId="797"/>
      <sheetData sheetId="798"/>
      <sheetData sheetId="799"/>
      <sheetData sheetId="800"/>
      <sheetData sheetId="801"/>
      <sheetData sheetId="802"/>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sheetData sheetId="844"/>
      <sheetData sheetId="845"/>
      <sheetData sheetId="846"/>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sheetData sheetId="861"/>
      <sheetData sheetId="862"/>
      <sheetData sheetId="863"/>
      <sheetData sheetId="864"/>
      <sheetData sheetId="865"/>
      <sheetData sheetId="866"/>
      <sheetData sheetId="867"/>
      <sheetData sheetId="868"/>
      <sheetData sheetId="869"/>
      <sheetData sheetId="870"/>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sheetData sheetId="892"/>
      <sheetData sheetId="893" refreshError="1"/>
      <sheetData sheetId="894" refreshError="1"/>
      <sheetData sheetId="895" refreshError="1"/>
      <sheetData sheetId="896" refreshError="1"/>
      <sheetData sheetId="897" refreshError="1"/>
      <sheetData sheetId="898" refreshError="1"/>
      <sheetData sheetId="899" refreshError="1"/>
      <sheetData sheetId="900"/>
      <sheetData sheetId="901"/>
      <sheetData sheetId="902"/>
      <sheetData sheetId="903"/>
      <sheetData sheetId="904"/>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sheetData sheetId="951"/>
      <sheetData sheetId="952"/>
      <sheetData sheetId="953" refreshError="1"/>
      <sheetData sheetId="954" refreshError="1"/>
      <sheetData sheetId="955" refreshError="1"/>
      <sheetData sheetId="956" refreshError="1"/>
      <sheetData sheetId="957" refreshError="1"/>
      <sheetData sheetId="958" refreshError="1"/>
      <sheetData sheetId="959"/>
      <sheetData sheetId="960"/>
      <sheetData sheetId="961"/>
      <sheetData sheetId="962"/>
      <sheetData sheetId="963"/>
      <sheetData sheetId="964"/>
      <sheetData sheetId="965"/>
      <sheetData sheetId="966"/>
      <sheetData sheetId="967"/>
      <sheetData sheetId="968" refreshError="1"/>
      <sheetData sheetId="969"/>
      <sheetData sheetId="970"/>
      <sheetData sheetId="971"/>
      <sheetData sheetId="972"/>
      <sheetData sheetId="973"/>
      <sheetData sheetId="974"/>
      <sheetData sheetId="975"/>
      <sheetData sheetId="976"/>
      <sheetData sheetId="977"/>
      <sheetData sheetId="978"/>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sheetData sheetId="1136"/>
      <sheetData sheetId="1137"/>
      <sheetData sheetId="1138" refreshError="1"/>
      <sheetData sheetId="1139"/>
      <sheetData sheetId="1140" refreshError="1"/>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sheetData sheetId="1222" refreshError="1"/>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refreshError="1"/>
      <sheetData sheetId="1237" refreshError="1"/>
      <sheetData sheetId="1238" refreshError="1"/>
      <sheetData sheetId="1239"/>
      <sheetData sheetId="1240" refreshError="1"/>
      <sheetData sheetId="1241"/>
      <sheetData sheetId="1242"/>
      <sheetData sheetId="1243"/>
      <sheetData sheetId="1244"/>
      <sheetData sheetId="1245"/>
      <sheetData sheetId="1246"/>
      <sheetData sheetId="1247"/>
      <sheetData sheetId="1248"/>
      <sheetData sheetId="1249"/>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sheetData sheetId="1316"/>
      <sheetData sheetId="1317" refreshError="1"/>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refreshError="1"/>
      <sheetData sheetId="1340" refreshError="1"/>
      <sheetData sheetId="1341" refreshError="1"/>
      <sheetData sheetId="1342"/>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sheetData sheetId="1367"/>
      <sheetData sheetId="1368"/>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sheetData sheetId="1500" refreshError="1"/>
      <sheetData sheetId="150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 hoa"/>
      <sheetName val="Giai doan 2018-2020 (2)"/>
      <sheetName val="TH"/>
      <sheetName val="2020-2022"/>
      <sheetName val="2023-2025"/>
      <sheetName val="Sheet3"/>
    </sheetNames>
    <sheetDataSet>
      <sheetData sheetId="0" refreshError="1"/>
      <sheetData sheetId="1" refreshError="1"/>
      <sheetData sheetId="2" refreshError="1"/>
      <sheetData sheetId="3">
        <row r="79">
          <cell r="P79">
            <v>3019980</v>
          </cell>
        </row>
      </sheetData>
      <sheetData sheetId="4">
        <row r="58">
          <cell r="P58">
            <v>823999</v>
          </cell>
        </row>
      </sheetData>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6"/>
  <sheetViews>
    <sheetView view="pageBreakPreview" topLeftCell="A7" zoomScale="130" zoomScaleSheetLayoutView="130" workbookViewId="0">
      <selection activeCell="B18" sqref="B18"/>
    </sheetView>
  </sheetViews>
  <sheetFormatPr defaultColWidth="9.140625" defaultRowHeight="11.25"/>
  <cols>
    <col min="1" max="1" width="4.5703125" style="12" customWidth="1"/>
    <col min="2" max="2" width="30.7109375" style="13" customWidth="1"/>
    <col min="3" max="3" width="36.85546875" style="15" hidden="1" customWidth="1"/>
    <col min="4" max="4" width="8.28515625" style="14" customWidth="1"/>
    <col min="5" max="5" width="7.5703125" style="14" customWidth="1"/>
    <col min="6" max="6" width="7.85546875" style="14" customWidth="1"/>
    <col min="7" max="7" width="8" style="16" customWidth="1"/>
    <col min="8" max="8" width="9.140625" style="16"/>
    <col min="9" max="11" width="8.7109375" style="16" customWidth="1"/>
    <col min="12" max="16384" width="9.140625" style="16"/>
  </cols>
  <sheetData>
    <row r="1" spans="1:7" s="4" customFormat="1" ht="21" customHeight="1">
      <c r="A1" s="1"/>
      <c r="B1" s="2"/>
      <c r="C1" s="2"/>
      <c r="D1" s="3"/>
      <c r="E1" s="3"/>
      <c r="F1" s="3"/>
    </row>
    <row r="2" spans="1:7" s="5" customFormat="1" ht="15.75">
      <c r="A2" s="7"/>
      <c r="B2" s="8"/>
      <c r="C2" s="10"/>
      <c r="D2" s="9"/>
      <c r="E2" s="9"/>
      <c r="F2" s="9"/>
    </row>
    <row r="3" spans="1:7" s="25" customFormat="1" ht="15" customHeight="1">
      <c r="A3" s="204" t="s">
        <v>0</v>
      </c>
      <c r="B3" s="204" t="s">
        <v>18</v>
      </c>
      <c r="C3" s="204" t="s">
        <v>17</v>
      </c>
      <c r="D3" s="206" t="s">
        <v>86</v>
      </c>
      <c r="E3" s="208" t="s">
        <v>87</v>
      </c>
      <c r="F3" s="209"/>
      <c r="G3" s="210"/>
    </row>
    <row r="4" spans="1:7" s="25" customFormat="1" ht="38.25">
      <c r="A4" s="205"/>
      <c r="B4" s="205"/>
      <c r="C4" s="205"/>
      <c r="D4" s="207"/>
      <c r="E4" s="36" t="s">
        <v>90</v>
      </c>
      <c r="F4" s="37" t="s">
        <v>84</v>
      </c>
      <c r="G4" s="37" t="s">
        <v>85</v>
      </c>
    </row>
    <row r="5" spans="1:7" s="11" customFormat="1" ht="12.75">
      <c r="A5" s="28">
        <v>1</v>
      </c>
      <c r="B5" s="34" t="s">
        <v>95</v>
      </c>
      <c r="C5" s="34"/>
      <c r="D5" s="30">
        <v>40000</v>
      </c>
      <c r="E5" s="30"/>
      <c r="F5" s="30"/>
      <c r="G5" s="30">
        <f t="shared" ref="G5:G20" si="0">+D5</f>
        <v>40000</v>
      </c>
    </row>
    <row r="6" spans="1:7" s="11" customFormat="1" ht="25.5">
      <c r="A6" s="28">
        <v>2</v>
      </c>
      <c r="B6" s="34" t="s">
        <v>96</v>
      </c>
      <c r="C6" s="34"/>
      <c r="D6" s="30">
        <v>25000</v>
      </c>
      <c r="E6" s="30"/>
      <c r="F6" s="30"/>
      <c r="G6" s="30">
        <f t="shared" si="0"/>
        <v>25000</v>
      </c>
    </row>
    <row r="7" spans="1:7" s="11" customFormat="1" ht="12.75">
      <c r="A7" s="28">
        <v>3</v>
      </c>
      <c r="B7" s="34" t="s">
        <v>97</v>
      </c>
      <c r="C7" s="34"/>
      <c r="D7" s="30">
        <v>18000</v>
      </c>
      <c r="E7" s="30"/>
      <c r="F7" s="30"/>
      <c r="G7" s="30">
        <f t="shared" si="0"/>
        <v>18000</v>
      </c>
    </row>
    <row r="8" spans="1:7" s="11" customFormat="1" ht="12.75">
      <c r="A8" s="28">
        <v>4</v>
      </c>
      <c r="B8" s="34" t="s">
        <v>98</v>
      </c>
      <c r="C8" s="34"/>
      <c r="D8" s="30">
        <v>6000</v>
      </c>
      <c r="E8" s="30"/>
      <c r="F8" s="30"/>
      <c r="G8" s="30">
        <f t="shared" si="0"/>
        <v>6000</v>
      </c>
    </row>
    <row r="9" spans="1:7" s="11" customFormat="1" ht="12.75">
      <c r="A9" s="28">
        <v>5</v>
      </c>
      <c r="B9" s="34" t="s">
        <v>99</v>
      </c>
      <c r="C9" s="34"/>
      <c r="D9" s="30">
        <v>2000</v>
      </c>
      <c r="E9" s="30"/>
      <c r="F9" s="30"/>
      <c r="G9" s="30">
        <f t="shared" si="0"/>
        <v>2000</v>
      </c>
    </row>
    <row r="10" spans="1:7" s="11" customFormat="1" ht="38.25">
      <c r="A10" s="28">
        <v>6</v>
      </c>
      <c r="B10" s="34" t="s">
        <v>100</v>
      </c>
      <c r="C10" s="34"/>
      <c r="D10" s="30">
        <v>70000</v>
      </c>
      <c r="E10" s="30"/>
      <c r="F10" s="30"/>
      <c r="G10" s="30">
        <f t="shared" si="0"/>
        <v>70000</v>
      </c>
    </row>
    <row r="11" spans="1:7" s="11" customFormat="1" ht="38.25">
      <c r="A11" s="28">
        <v>7</v>
      </c>
      <c r="B11" s="34" t="s">
        <v>101</v>
      </c>
      <c r="C11" s="34"/>
      <c r="D11" s="30">
        <v>200000</v>
      </c>
      <c r="E11" s="30"/>
      <c r="F11" s="30">
        <v>200000</v>
      </c>
      <c r="G11" s="30"/>
    </row>
    <row r="12" spans="1:7" s="11" customFormat="1" ht="25.5">
      <c r="A12" s="28">
        <v>8</v>
      </c>
      <c r="B12" s="34" t="s">
        <v>102</v>
      </c>
      <c r="C12" s="34"/>
      <c r="D12" s="30">
        <v>800</v>
      </c>
      <c r="E12" s="30"/>
      <c r="F12" s="30"/>
      <c r="G12" s="30">
        <f t="shared" si="0"/>
        <v>800</v>
      </c>
    </row>
    <row r="13" spans="1:7" s="11" customFormat="1" ht="25.5">
      <c r="A13" s="28">
        <v>9</v>
      </c>
      <c r="B13" s="34" t="s">
        <v>103</v>
      </c>
      <c r="C13" s="34"/>
      <c r="D13" s="30">
        <v>500</v>
      </c>
      <c r="E13" s="30"/>
      <c r="F13" s="30"/>
      <c r="G13" s="30">
        <f t="shared" si="0"/>
        <v>500</v>
      </c>
    </row>
    <row r="14" spans="1:7" s="11" customFormat="1" ht="25.5">
      <c r="A14" s="28">
        <v>10</v>
      </c>
      <c r="B14" s="34" t="s">
        <v>104</v>
      </c>
      <c r="C14" s="34"/>
      <c r="D14" s="30">
        <v>500</v>
      </c>
      <c r="E14" s="30"/>
      <c r="F14" s="30"/>
      <c r="G14" s="30">
        <f t="shared" si="0"/>
        <v>500</v>
      </c>
    </row>
    <row r="15" spans="1:7" s="11" customFormat="1" ht="51">
      <c r="A15" s="28">
        <v>11</v>
      </c>
      <c r="B15" s="34" t="s">
        <v>105</v>
      </c>
      <c r="C15" s="34"/>
      <c r="D15" s="30">
        <v>1000</v>
      </c>
      <c r="E15" s="30"/>
      <c r="F15" s="30"/>
      <c r="G15" s="30">
        <f t="shared" si="0"/>
        <v>1000</v>
      </c>
    </row>
    <row r="16" spans="1:7" s="11" customFormat="1" ht="25.5">
      <c r="A16" s="28">
        <v>12</v>
      </c>
      <c r="B16" s="34" t="s">
        <v>106</v>
      </c>
      <c r="C16" s="34"/>
      <c r="D16" s="30">
        <v>500</v>
      </c>
      <c r="E16" s="30"/>
      <c r="F16" s="30"/>
      <c r="G16" s="30">
        <f t="shared" si="0"/>
        <v>500</v>
      </c>
    </row>
    <row r="17" spans="1:7" s="11" customFormat="1" ht="25.5">
      <c r="A17" s="28">
        <v>13</v>
      </c>
      <c r="B17" s="34" t="s">
        <v>107</v>
      </c>
      <c r="C17" s="34"/>
      <c r="D17" s="30">
        <v>4000</v>
      </c>
      <c r="E17" s="30"/>
      <c r="F17" s="30"/>
      <c r="G17" s="30">
        <f t="shared" si="0"/>
        <v>4000</v>
      </c>
    </row>
    <row r="18" spans="1:7" s="11" customFormat="1" ht="12.75">
      <c r="A18" s="28">
        <v>14</v>
      </c>
      <c r="B18" s="34" t="s">
        <v>108</v>
      </c>
      <c r="C18" s="34"/>
      <c r="D18" s="30">
        <v>44852</v>
      </c>
      <c r="E18" s="30"/>
      <c r="F18" s="30"/>
      <c r="G18" s="30">
        <f t="shared" si="0"/>
        <v>44852</v>
      </c>
    </row>
    <row r="19" spans="1:7" s="11" customFormat="1" ht="12.75">
      <c r="A19" s="28">
        <v>15</v>
      </c>
      <c r="B19" s="34" t="s">
        <v>109</v>
      </c>
      <c r="C19" s="34"/>
      <c r="D19" s="30">
        <v>29844</v>
      </c>
      <c r="E19" s="30"/>
      <c r="F19" s="30"/>
      <c r="G19" s="30">
        <f t="shared" si="0"/>
        <v>29844</v>
      </c>
    </row>
    <row r="20" spans="1:7" s="11" customFormat="1" ht="12.75">
      <c r="A20" s="28">
        <v>16</v>
      </c>
      <c r="B20" s="34" t="s">
        <v>110</v>
      </c>
      <c r="C20" s="34"/>
      <c r="D20" s="30">
        <v>15645</v>
      </c>
      <c r="E20" s="30"/>
      <c r="F20" s="30"/>
      <c r="G20" s="30">
        <f t="shared" si="0"/>
        <v>15645</v>
      </c>
    </row>
    <row r="21" spans="1:7" s="45" customFormat="1" ht="17.25" customHeight="1">
      <c r="A21" s="41"/>
      <c r="B21" s="42" t="s">
        <v>16</v>
      </c>
      <c r="C21" s="43"/>
      <c r="D21" s="44">
        <f>SUM(D5:D20)</f>
        <v>458641</v>
      </c>
      <c r="E21" s="44">
        <f t="shared" ref="E21:G21" si="1">SUM(E5:E20)</f>
        <v>0</v>
      </c>
      <c r="F21" s="44">
        <f t="shared" si="1"/>
        <v>200000</v>
      </c>
      <c r="G21" s="44">
        <f t="shared" si="1"/>
        <v>258641</v>
      </c>
    </row>
    <row r="22" spans="1:7" ht="8.25" customHeight="1"/>
    <row r="23" spans="1:7" ht="15">
      <c r="C23" s="22"/>
      <c r="G23" s="14"/>
    </row>
    <row r="24" spans="1:7" s="19" customFormat="1" ht="12.75">
      <c r="A24" s="17"/>
      <c r="B24" s="20"/>
      <c r="C24" s="21"/>
      <c r="D24" s="18"/>
      <c r="E24" s="18"/>
      <c r="F24" s="18"/>
    </row>
    <row r="25" spans="1:7" s="19" customFormat="1" ht="12.75">
      <c r="A25" s="17"/>
      <c r="B25" s="20"/>
      <c r="C25" s="21"/>
      <c r="D25" s="18"/>
      <c r="E25" s="18"/>
      <c r="F25" s="18"/>
    </row>
    <row r="26" spans="1:7" s="19" customFormat="1" ht="12.75">
      <c r="A26" s="17"/>
      <c r="B26" s="27"/>
      <c r="C26" s="23"/>
      <c r="D26" s="23"/>
      <c r="E26" s="23"/>
      <c r="F26" s="23"/>
    </row>
  </sheetData>
  <mergeCells count="5">
    <mergeCell ref="A3:A4"/>
    <mergeCell ref="B3:B4"/>
    <mergeCell ref="C3:C4"/>
    <mergeCell ref="D3:D4"/>
    <mergeCell ref="E3:G3"/>
  </mergeCells>
  <pageMargins left="0.55000000000000004" right="0" top="0.39370078740157483" bottom="0.41" header="0.23622047244094491" footer="0.23622047244094491"/>
  <pageSetup paperSize="9" scale="80" orientation="portrait" verticalDpi="300"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2"/>
  <sheetViews>
    <sheetView view="pageBreakPreview" topLeftCell="A7" zoomScale="115" zoomScaleNormal="115" zoomScaleSheetLayoutView="115" workbookViewId="0">
      <selection activeCell="R4" sqref="R4:R5"/>
    </sheetView>
  </sheetViews>
  <sheetFormatPr defaultColWidth="9.140625" defaultRowHeight="15"/>
  <cols>
    <col min="1" max="1" width="5.85546875" style="317" customWidth="1"/>
    <col min="2" max="2" width="9.140625" style="318"/>
    <col min="3" max="3" width="24.42578125" style="317" customWidth="1"/>
    <col min="4" max="4" width="6.140625" style="317" customWidth="1"/>
    <col min="5" max="5" width="5.85546875" style="317" customWidth="1"/>
    <col min="6" max="6" width="8" style="317" customWidth="1"/>
    <col min="7" max="7" width="8.42578125" style="317" customWidth="1"/>
    <col min="8" max="8" width="7.7109375" style="293" hidden="1" customWidth="1"/>
    <col min="9" max="10" width="6.42578125" style="293" hidden="1" customWidth="1"/>
    <col min="11" max="11" width="6.7109375" style="293" hidden="1" customWidth="1"/>
    <col min="12" max="12" width="7" style="293" hidden="1" customWidth="1"/>
    <col min="13" max="13" width="8.85546875" style="293" hidden="1" customWidth="1"/>
    <col min="14" max="14" width="7.5703125" style="293" hidden="1" customWidth="1"/>
    <col min="15" max="15" width="6.7109375" style="293" hidden="1" customWidth="1"/>
    <col min="16" max="17" width="7.85546875" style="317" customWidth="1"/>
    <col min="18" max="18" width="8.140625" style="317" customWidth="1"/>
    <col min="19" max="19" width="7.7109375" style="317" customWidth="1"/>
    <col min="20" max="22" width="7.140625" style="317" customWidth="1"/>
    <col min="23" max="26" width="6.7109375" style="317" customWidth="1"/>
    <col min="27" max="27" width="16.7109375" style="319" customWidth="1"/>
    <col min="28" max="16384" width="9.140625" style="317"/>
  </cols>
  <sheetData>
    <row r="1" spans="1:28" ht="28.5" customHeight="1">
      <c r="A1" s="291" t="s">
        <v>568</v>
      </c>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row>
    <row r="2" spans="1:28">
      <c r="H2" s="317"/>
      <c r="I2" s="317"/>
      <c r="J2" s="317"/>
      <c r="K2" s="317"/>
      <c r="L2" s="317"/>
      <c r="M2" s="317"/>
      <c r="N2" s="317"/>
      <c r="O2" s="317"/>
      <c r="Z2" s="316" t="s">
        <v>302</v>
      </c>
      <c r="AA2" s="316"/>
    </row>
    <row r="3" spans="1:28" ht="15" customHeight="1">
      <c r="A3" s="261" t="s">
        <v>34</v>
      </c>
      <c r="B3" s="211" t="s">
        <v>111</v>
      </c>
      <c r="C3" s="261" t="s">
        <v>112</v>
      </c>
      <c r="D3" s="261" t="s">
        <v>113</v>
      </c>
      <c r="E3" s="261" t="s">
        <v>114</v>
      </c>
      <c r="F3" s="262" t="s">
        <v>203</v>
      </c>
      <c r="G3" s="262" t="s">
        <v>204</v>
      </c>
      <c r="H3" s="261" t="s">
        <v>115</v>
      </c>
      <c r="I3" s="261"/>
      <c r="J3" s="261"/>
      <c r="K3" s="261"/>
      <c r="L3" s="261"/>
      <c r="M3" s="261"/>
      <c r="N3" s="261"/>
      <c r="O3" s="261"/>
      <c r="P3" s="263" t="s">
        <v>469</v>
      </c>
      <c r="Q3" s="262" t="s">
        <v>277</v>
      </c>
      <c r="R3" s="261" t="s">
        <v>278</v>
      </c>
      <c r="S3" s="261"/>
      <c r="T3" s="261"/>
      <c r="U3" s="261"/>
      <c r="V3" s="261"/>
      <c r="W3" s="261"/>
      <c r="X3" s="261"/>
      <c r="Y3" s="261"/>
      <c r="Z3" s="261"/>
      <c r="AA3" s="262" t="s">
        <v>303</v>
      </c>
    </row>
    <row r="4" spans="1:28" ht="15" customHeight="1">
      <c r="A4" s="261"/>
      <c r="B4" s="211"/>
      <c r="C4" s="261"/>
      <c r="D4" s="261"/>
      <c r="E4" s="261"/>
      <c r="F4" s="266"/>
      <c r="G4" s="266"/>
      <c r="H4" s="261" t="s">
        <v>117</v>
      </c>
      <c r="I4" s="263" t="s">
        <v>118</v>
      </c>
      <c r="J4" s="264"/>
      <c r="K4" s="265"/>
      <c r="L4" s="261" t="s">
        <v>119</v>
      </c>
      <c r="M4" s="261" t="s">
        <v>120</v>
      </c>
      <c r="N4" s="262" t="s">
        <v>121</v>
      </c>
      <c r="O4" s="261" t="s">
        <v>122</v>
      </c>
      <c r="P4" s="273"/>
      <c r="Q4" s="266"/>
      <c r="R4" s="261" t="s">
        <v>16</v>
      </c>
      <c r="S4" s="261" t="s">
        <v>117</v>
      </c>
      <c r="T4" s="261" t="s">
        <v>118</v>
      </c>
      <c r="U4" s="261"/>
      <c r="V4" s="261"/>
      <c r="W4" s="261" t="s">
        <v>119</v>
      </c>
      <c r="X4" s="261" t="s">
        <v>120</v>
      </c>
      <c r="Y4" s="261" t="s">
        <v>121</v>
      </c>
      <c r="Z4" s="261" t="s">
        <v>122</v>
      </c>
      <c r="AA4" s="266"/>
    </row>
    <row r="5" spans="1:28" ht="21">
      <c r="A5" s="262"/>
      <c r="B5" s="268"/>
      <c r="C5" s="262"/>
      <c r="D5" s="262"/>
      <c r="E5" s="262"/>
      <c r="F5" s="266"/>
      <c r="G5" s="266"/>
      <c r="H5" s="262"/>
      <c r="I5" s="197" t="s">
        <v>123</v>
      </c>
      <c r="J5" s="197" t="s">
        <v>124</v>
      </c>
      <c r="K5" s="197" t="s">
        <v>125</v>
      </c>
      <c r="L5" s="262"/>
      <c r="M5" s="262"/>
      <c r="N5" s="266"/>
      <c r="O5" s="262"/>
      <c r="P5" s="274"/>
      <c r="Q5" s="267"/>
      <c r="R5" s="261"/>
      <c r="S5" s="261"/>
      <c r="T5" s="196" t="s">
        <v>123</v>
      </c>
      <c r="U5" s="196" t="s">
        <v>124</v>
      </c>
      <c r="V5" s="196" t="s">
        <v>125</v>
      </c>
      <c r="W5" s="261"/>
      <c r="X5" s="261"/>
      <c r="Y5" s="261"/>
      <c r="Z5" s="261"/>
      <c r="AA5" s="266"/>
    </row>
    <row r="6" spans="1:28" s="319" customFormat="1">
      <c r="A6" s="192">
        <v>1</v>
      </c>
      <c r="B6" s="192">
        <v>2</v>
      </c>
      <c r="C6" s="192">
        <v>3</v>
      </c>
      <c r="D6" s="192">
        <v>4</v>
      </c>
      <c r="E6" s="192">
        <v>5</v>
      </c>
      <c r="F6" s="192">
        <v>6</v>
      </c>
      <c r="G6" s="192">
        <v>7</v>
      </c>
      <c r="H6" s="192">
        <v>8</v>
      </c>
      <c r="I6" s="192">
        <v>9</v>
      </c>
      <c r="J6" s="192">
        <v>10</v>
      </c>
      <c r="K6" s="192">
        <v>11</v>
      </c>
      <c r="L6" s="192">
        <v>12</v>
      </c>
      <c r="M6" s="192">
        <v>13</v>
      </c>
      <c r="N6" s="192">
        <v>14</v>
      </c>
      <c r="O6" s="192">
        <v>15</v>
      </c>
      <c r="P6" s="192">
        <v>8</v>
      </c>
      <c r="Q6" s="192">
        <v>9</v>
      </c>
      <c r="R6" s="192">
        <v>10</v>
      </c>
      <c r="S6" s="192">
        <v>11</v>
      </c>
      <c r="T6" s="192">
        <v>12</v>
      </c>
      <c r="U6" s="192">
        <v>13</v>
      </c>
      <c r="V6" s="192">
        <v>14</v>
      </c>
      <c r="W6" s="192">
        <v>15</v>
      </c>
      <c r="X6" s="192">
        <v>16</v>
      </c>
      <c r="Y6" s="192">
        <v>17</v>
      </c>
      <c r="Z6" s="192">
        <v>18</v>
      </c>
      <c r="AA6" s="192">
        <v>19</v>
      </c>
    </row>
    <row r="7" spans="1:28" s="320" customFormat="1" ht="11.25" customHeight="1">
      <c r="A7" s="196" t="s">
        <v>36</v>
      </c>
      <c r="B7" s="275" t="s">
        <v>194</v>
      </c>
      <c r="C7" s="275"/>
      <c r="D7" s="196"/>
      <c r="E7" s="66"/>
      <c r="F7" s="66"/>
      <c r="G7" s="67">
        <f t="shared" ref="G7:Z7" si="0">SUM(G8:G41)</f>
        <v>682645</v>
      </c>
      <c r="H7" s="67">
        <f t="shared" si="0"/>
        <v>238300</v>
      </c>
      <c r="I7" s="67">
        <f t="shared" si="0"/>
        <v>1500</v>
      </c>
      <c r="J7" s="67">
        <f t="shared" si="0"/>
        <v>34002.400000000001</v>
      </c>
      <c r="K7" s="67">
        <f t="shared" si="0"/>
        <v>202797.6</v>
      </c>
      <c r="L7" s="67">
        <f t="shared" si="0"/>
        <v>0</v>
      </c>
      <c r="M7" s="67">
        <f t="shared" si="0"/>
        <v>365475</v>
      </c>
      <c r="N7" s="67">
        <f t="shared" si="0"/>
        <v>63870</v>
      </c>
      <c r="O7" s="67">
        <f t="shared" si="0"/>
        <v>15000</v>
      </c>
      <c r="P7" s="67">
        <f t="shared" si="0"/>
        <v>554315</v>
      </c>
      <c r="Q7" s="67">
        <f t="shared" si="0"/>
        <v>394146.2</v>
      </c>
      <c r="R7" s="67">
        <f t="shared" si="0"/>
        <v>160168.79999999999</v>
      </c>
      <c r="S7" s="67">
        <f t="shared" si="0"/>
        <v>120842.8</v>
      </c>
      <c r="T7" s="67">
        <f t="shared" si="0"/>
        <v>0</v>
      </c>
      <c r="U7" s="67">
        <f t="shared" si="0"/>
        <v>13000</v>
      </c>
      <c r="V7" s="67">
        <f t="shared" si="0"/>
        <v>107842.8</v>
      </c>
      <c r="W7" s="67">
        <f t="shared" si="0"/>
        <v>0</v>
      </c>
      <c r="X7" s="67">
        <f t="shared" si="0"/>
        <v>13500</v>
      </c>
      <c r="Y7" s="67">
        <f t="shared" si="0"/>
        <v>21826</v>
      </c>
      <c r="Z7" s="67">
        <f t="shared" si="0"/>
        <v>1500</v>
      </c>
      <c r="AA7" s="194"/>
    </row>
    <row r="8" spans="1:28" s="320" customFormat="1" ht="33.75" customHeight="1">
      <c r="A8" s="269">
        <v>1</v>
      </c>
      <c r="B8" s="279" t="s">
        <v>205</v>
      </c>
      <c r="C8" s="55" t="s">
        <v>471</v>
      </c>
      <c r="D8" s="194" t="s">
        <v>151</v>
      </c>
      <c r="E8" s="55">
        <v>17</v>
      </c>
      <c r="F8" s="55">
        <v>300</v>
      </c>
      <c r="G8" s="53">
        <f t="shared" ref="G8:G13" si="1">+E8*F8</f>
        <v>5100</v>
      </c>
      <c r="H8" s="53">
        <v>5100</v>
      </c>
      <c r="I8" s="53"/>
      <c r="J8" s="53"/>
      <c r="K8" s="53">
        <v>5100</v>
      </c>
      <c r="L8" s="53"/>
      <c r="M8" s="53"/>
      <c r="N8" s="53"/>
      <c r="O8" s="53"/>
      <c r="P8" s="53">
        <v>5100</v>
      </c>
      <c r="Q8" s="53">
        <v>0</v>
      </c>
      <c r="R8" s="53">
        <f>+P8-Q8</f>
        <v>5100</v>
      </c>
      <c r="S8" s="53">
        <f>SUM(T8:V8)</f>
        <v>5100</v>
      </c>
      <c r="T8" s="53"/>
      <c r="U8" s="53"/>
      <c r="V8" s="53">
        <v>5100</v>
      </c>
      <c r="W8" s="53"/>
      <c r="X8" s="53"/>
      <c r="Y8" s="53"/>
      <c r="Z8" s="53"/>
      <c r="AA8" s="194"/>
      <c r="AB8" s="321"/>
    </row>
    <row r="9" spans="1:28" s="320" customFormat="1" ht="33.75">
      <c r="A9" s="278"/>
      <c r="B9" s="276"/>
      <c r="C9" s="55" t="s">
        <v>472</v>
      </c>
      <c r="D9" s="194" t="s">
        <v>151</v>
      </c>
      <c r="E9" s="55">
        <v>10</v>
      </c>
      <c r="F9" s="55">
        <v>100</v>
      </c>
      <c r="G9" s="53">
        <f t="shared" si="1"/>
        <v>1000</v>
      </c>
      <c r="H9" s="53">
        <v>1000</v>
      </c>
      <c r="I9" s="53"/>
      <c r="J9" s="53"/>
      <c r="K9" s="53">
        <v>1000</v>
      </c>
      <c r="L9" s="53"/>
      <c r="M9" s="53"/>
      <c r="N9" s="53"/>
      <c r="O9" s="53"/>
      <c r="P9" s="53">
        <v>1000</v>
      </c>
      <c r="Q9" s="53">
        <v>0</v>
      </c>
      <c r="R9" s="53">
        <f>+P9-Q9</f>
        <v>1000</v>
      </c>
      <c r="S9" s="53">
        <f t="shared" ref="S9:S13" si="2">SUM(T9:V9)</f>
        <v>1000</v>
      </c>
      <c r="T9" s="53"/>
      <c r="U9" s="53"/>
      <c r="V9" s="53">
        <v>1000</v>
      </c>
      <c r="W9" s="53"/>
      <c r="X9" s="53"/>
      <c r="Y9" s="53"/>
      <c r="Z9" s="53"/>
      <c r="AA9" s="194"/>
      <c r="AB9" s="321"/>
    </row>
    <row r="10" spans="1:28" s="320" customFormat="1" ht="33.75">
      <c r="A10" s="280">
        <v>2</v>
      </c>
      <c r="B10" s="281" t="s">
        <v>130</v>
      </c>
      <c r="C10" s="55" t="s">
        <v>473</v>
      </c>
      <c r="D10" s="194" t="s">
        <v>195</v>
      </c>
      <c r="E10" s="56">
        <v>13.9</v>
      </c>
      <c r="F10" s="56">
        <v>800</v>
      </c>
      <c r="G10" s="54">
        <f t="shared" si="1"/>
        <v>11120</v>
      </c>
      <c r="H10" s="53">
        <f>+G10-N10</f>
        <v>7784</v>
      </c>
      <c r="I10" s="54"/>
      <c r="J10" s="54">
        <f>+H10*0.4</f>
        <v>3113.6000000000004</v>
      </c>
      <c r="K10" s="54">
        <f>+H10*0.6</f>
        <v>4670.3999999999996</v>
      </c>
      <c r="L10" s="54"/>
      <c r="M10" s="54"/>
      <c r="N10" s="54">
        <f>+G10*0.3</f>
        <v>3336</v>
      </c>
      <c r="O10" s="54"/>
      <c r="P10" s="54">
        <f>+G10</f>
        <v>11120</v>
      </c>
      <c r="Q10" s="53">
        <f>+P10/G10*J10</f>
        <v>3113.6000000000004</v>
      </c>
      <c r="R10" s="53">
        <f>+P10-Q10</f>
        <v>8006.4</v>
      </c>
      <c r="S10" s="53">
        <f t="shared" si="2"/>
        <v>4670.3999999999996</v>
      </c>
      <c r="T10" s="53"/>
      <c r="U10" s="53"/>
      <c r="V10" s="53">
        <f>+P10/G10*K10</f>
        <v>4670.3999999999996</v>
      </c>
      <c r="W10" s="53"/>
      <c r="X10" s="53"/>
      <c r="Y10" s="54">
        <f>+P10/G10*N10</f>
        <v>3336</v>
      </c>
      <c r="Z10" s="53"/>
      <c r="AA10" s="194" t="s">
        <v>279</v>
      </c>
      <c r="AB10" s="321"/>
    </row>
    <row r="11" spans="1:28" s="320" customFormat="1" ht="33.75">
      <c r="A11" s="280"/>
      <c r="B11" s="281"/>
      <c r="C11" s="55" t="s">
        <v>474</v>
      </c>
      <c r="D11" s="194" t="s">
        <v>195</v>
      </c>
      <c r="E11" s="56">
        <v>9.0500000000000007</v>
      </c>
      <c r="F11" s="56">
        <v>600</v>
      </c>
      <c r="G11" s="54">
        <f t="shared" si="1"/>
        <v>5430</v>
      </c>
      <c r="H11" s="53">
        <f>+G11-N11</f>
        <v>3258</v>
      </c>
      <c r="I11" s="54"/>
      <c r="J11" s="54">
        <f>+H11*0.4</f>
        <v>1303.2</v>
      </c>
      <c r="K11" s="54">
        <f>+H11*0.6</f>
        <v>1954.8</v>
      </c>
      <c r="L11" s="54"/>
      <c r="M11" s="54"/>
      <c r="N11" s="54">
        <f>+G11*0.4</f>
        <v>2172</v>
      </c>
      <c r="O11" s="54"/>
      <c r="P11" s="54">
        <f>+G11</f>
        <v>5430</v>
      </c>
      <c r="Q11" s="53">
        <f>+P11/G11*J11</f>
        <v>1303.2</v>
      </c>
      <c r="R11" s="53">
        <f>+P11-Q11</f>
        <v>4126.8</v>
      </c>
      <c r="S11" s="53">
        <f>SUM(T11:V11)</f>
        <v>1954.8</v>
      </c>
      <c r="T11" s="53"/>
      <c r="U11" s="53"/>
      <c r="V11" s="53">
        <f>+P11/G11*K11</f>
        <v>1954.8</v>
      </c>
      <c r="W11" s="53"/>
      <c r="X11" s="53"/>
      <c r="Y11" s="54">
        <f>+P11/G11*N11</f>
        <v>2172</v>
      </c>
      <c r="Z11" s="53"/>
      <c r="AA11" s="194" t="s">
        <v>280</v>
      </c>
      <c r="AB11" s="321"/>
    </row>
    <row r="12" spans="1:28" s="320" customFormat="1" ht="33.75">
      <c r="A12" s="280"/>
      <c r="B12" s="281"/>
      <c r="C12" s="55" t="s">
        <v>475</v>
      </c>
      <c r="D12" s="194" t="s">
        <v>195</v>
      </c>
      <c r="E12" s="56">
        <v>9.3800000000000008</v>
      </c>
      <c r="F12" s="56">
        <v>500</v>
      </c>
      <c r="G12" s="54">
        <f t="shared" si="1"/>
        <v>4690</v>
      </c>
      <c r="H12" s="53">
        <f>+G12-N12</f>
        <v>3752</v>
      </c>
      <c r="I12" s="54"/>
      <c r="J12" s="54">
        <f>+H12*0.7</f>
        <v>2626.3999999999996</v>
      </c>
      <c r="K12" s="54">
        <f>+H12*0.3</f>
        <v>1125.5999999999999</v>
      </c>
      <c r="L12" s="54"/>
      <c r="M12" s="54"/>
      <c r="N12" s="54">
        <f>+G12*0.2</f>
        <v>938</v>
      </c>
      <c r="O12" s="54"/>
      <c r="P12" s="54">
        <f>+G12</f>
        <v>4690</v>
      </c>
      <c r="Q12" s="53">
        <f>+P12/G12*J12</f>
        <v>2626.3999999999996</v>
      </c>
      <c r="R12" s="53">
        <f>+P12-Q12</f>
        <v>2063.6000000000004</v>
      </c>
      <c r="S12" s="53">
        <f t="shared" si="2"/>
        <v>1125.5999999999999</v>
      </c>
      <c r="T12" s="53"/>
      <c r="U12" s="53"/>
      <c r="V12" s="53">
        <f>+P12/G12*K12</f>
        <v>1125.5999999999999</v>
      </c>
      <c r="W12" s="53"/>
      <c r="X12" s="53"/>
      <c r="Y12" s="54">
        <f>+P12/G12*N12</f>
        <v>938</v>
      </c>
      <c r="Z12" s="53"/>
      <c r="AA12" s="194" t="s">
        <v>281</v>
      </c>
      <c r="AB12" s="321"/>
    </row>
    <row r="13" spans="1:28" s="320" customFormat="1" ht="45">
      <c r="A13" s="280"/>
      <c r="B13" s="281"/>
      <c r="C13" s="55" t="s">
        <v>206</v>
      </c>
      <c r="D13" s="194" t="s">
        <v>195</v>
      </c>
      <c r="E13" s="56">
        <v>25</v>
      </c>
      <c r="F13" s="56">
        <v>500</v>
      </c>
      <c r="G13" s="54">
        <f t="shared" si="1"/>
        <v>12500</v>
      </c>
      <c r="H13" s="53">
        <f>+G13-N13</f>
        <v>7500</v>
      </c>
      <c r="I13" s="54"/>
      <c r="J13" s="54">
        <f>+H13*0.6</f>
        <v>4500</v>
      </c>
      <c r="K13" s="54">
        <f>+H13*0.4</f>
        <v>3000</v>
      </c>
      <c r="L13" s="54"/>
      <c r="M13" s="54"/>
      <c r="N13" s="54">
        <f>+G13*0.4</f>
        <v>5000</v>
      </c>
      <c r="O13" s="54"/>
      <c r="P13" s="54">
        <f>+G13</f>
        <v>12500</v>
      </c>
      <c r="Q13" s="53">
        <f>+P13/G13*J13</f>
        <v>4500</v>
      </c>
      <c r="R13" s="53">
        <f>+P13-Q13</f>
        <v>8000</v>
      </c>
      <c r="S13" s="53">
        <f t="shared" si="2"/>
        <v>3000</v>
      </c>
      <c r="T13" s="53"/>
      <c r="U13" s="53"/>
      <c r="V13" s="53">
        <f>+P13/G13*K13</f>
        <v>3000</v>
      </c>
      <c r="W13" s="53"/>
      <c r="X13" s="53"/>
      <c r="Y13" s="54">
        <f>+P13/G13*N13</f>
        <v>5000</v>
      </c>
      <c r="Z13" s="53"/>
      <c r="AA13" s="194" t="s">
        <v>282</v>
      </c>
      <c r="AB13" s="321"/>
    </row>
    <row r="14" spans="1:28" s="320" customFormat="1" ht="22.5">
      <c r="A14" s="278">
        <v>3</v>
      </c>
      <c r="B14" s="276" t="s">
        <v>136</v>
      </c>
      <c r="C14" s="55" t="s">
        <v>207</v>
      </c>
      <c r="D14" s="194" t="s">
        <v>141</v>
      </c>
      <c r="E14" s="56">
        <v>1</v>
      </c>
      <c r="F14" s="56">
        <v>15000</v>
      </c>
      <c r="G14" s="54">
        <v>15000</v>
      </c>
      <c r="H14" s="53">
        <v>15000</v>
      </c>
      <c r="I14" s="54"/>
      <c r="J14" s="54">
        <v>3000</v>
      </c>
      <c r="K14" s="54">
        <v>12000</v>
      </c>
      <c r="L14" s="54"/>
      <c r="M14" s="54"/>
      <c r="N14" s="54"/>
      <c r="O14" s="54"/>
      <c r="P14" s="54">
        <v>15000</v>
      </c>
      <c r="Q14" s="53">
        <v>0</v>
      </c>
      <c r="R14" s="53">
        <f>+P14-Q14</f>
        <v>15000</v>
      </c>
      <c r="S14" s="53">
        <f>SUM(T14:V14)</f>
        <v>15000</v>
      </c>
      <c r="T14" s="53"/>
      <c r="U14" s="53">
        <v>3000</v>
      </c>
      <c r="V14" s="53">
        <v>12000</v>
      </c>
      <c r="W14" s="53"/>
      <c r="X14" s="53"/>
      <c r="Y14" s="53"/>
      <c r="Z14" s="53"/>
      <c r="AA14" s="194"/>
      <c r="AB14" s="321"/>
    </row>
    <row r="15" spans="1:28" s="320" customFormat="1" ht="22.5">
      <c r="A15" s="278"/>
      <c r="B15" s="276"/>
      <c r="C15" s="55" t="s">
        <v>208</v>
      </c>
      <c r="D15" s="194" t="s">
        <v>211</v>
      </c>
      <c r="E15" s="56">
        <v>6.7</v>
      </c>
      <c r="F15" s="56">
        <v>5000</v>
      </c>
      <c r="G15" s="54">
        <f>+E15*F15</f>
        <v>33500</v>
      </c>
      <c r="H15" s="53">
        <f>SUM(I15:K15)</f>
        <v>20000</v>
      </c>
      <c r="I15" s="54"/>
      <c r="J15" s="54">
        <v>10000</v>
      </c>
      <c r="K15" s="54">
        <v>10000</v>
      </c>
      <c r="L15" s="54"/>
      <c r="M15" s="54"/>
      <c r="N15" s="54"/>
      <c r="O15" s="54">
        <v>13500</v>
      </c>
      <c r="P15" s="54">
        <v>33500</v>
      </c>
      <c r="Q15" s="53">
        <v>0</v>
      </c>
      <c r="R15" s="53">
        <f>+P15-Q15</f>
        <v>33500</v>
      </c>
      <c r="S15" s="53">
        <f>SUM(T15:V15)</f>
        <v>20000</v>
      </c>
      <c r="T15" s="53"/>
      <c r="U15" s="54">
        <v>10000</v>
      </c>
      <c r="V15" s="54">
        <v>10000</v>
      </c>
      <c r="W15" s="53"/>
      <c r="X15" s="53">
        <v>13500</v>
      </c>
      <c r="Y15" s="53"/>
      <c r="Z15" s="53"/>
      <c r="AA15" s="194"/>
      <c r="AB15" s="321"/>
    </row>
    <row r="16" spans="1:28" s="320" customFormat="1" ht="33.75">
      <c r="A16" s="278"/>
      <c r="B16" s="276"/>
      <c r="C16" s="55" t="s">
        <v>209</v>
      </c>
      <c r="D16" s="194" t="s">
        <v>202</v>
      </c>
      <c r="E16" s="56">
        <v>1</v>
      </c>
      <c r="F16" s="56">
        <v>1500</v>
      </c>
      <c r="G16" s="54">
        <f>+E16*F16</f>
        <v>1500</v>
      </c>
      <c r="H16" s="53">
        <f>SUM(I16:K16)</f>
        <v>1500</v>
      </c>
      <c r="I16" s="54">
        <v>1500</v>
      </c>
      <c r="J16" s="54"/>
      <c r="K16" s="54"/>
      <c r="L16" s="54"/>
      <c r="M16" s="54"/>
      <c r="N16" s="54"/>
      <c r="O16" s="54"/>
      <c r="P16" s="54">
        <v>1500</v>
      </c>
      <c r="Q16" s="53">
        <v>1500</v>
      </c>
      <c r="R16" s="53">
        <f>+P16-Q16</f>
        <v>0</v>
      </c>
      <c r="S16" s="53">
        <f>SUM(T16:V16)</f>
        <v>0</v>
      </c>
      <c r="T16" s="53"/>
      <c r="U16" s="53"/>
      <c r="V16" s="53"/>
      <c r="W16" s="53"/>
      <c r="X16" s="53"/>
      <c r="Y16" s="53"/>
      <c r="Z16" s="53"/>
      <c r="AA16" s="194" t="s">
        <v>284</v>
      </c>
      <c r="AB16" s="321"/>
    </row>
    <row r="17" spans="1:29" s="320" customFormat="1" ht="33.75">
      <c r="A17" s="278"/>
      <c r="B17" s="276"/>
      <c r="C17" s="55" t="s">
        <v>210</v>
      </c>
      <c r="D17" s="194" t="s">
        <v>211</v>
      </c>
      <c r="E17" s="56">
        <v>14.8</v>
      </c>
      <c r="F17" s="56">
        <v>900</v>
      </c>
      <c r="G17" s="54">
        <f>+F17*E17</f>
        <v>13320</v>
      </c>
      <c r="H17" s="53">
        <f>+G17-N17</f>
        <v>10656</v>
      </c>
      <c r="I17" s="54"/>
      <c r="J17" s="54">
        <f>+H17*0.7</f>
        <v>7459.2</v>
      </c>
      <c r="K17" s="54">
        <f>+H17*0.3</f>
        <v>3196.7999999999997</v>
      </c>
      <c r="L17" s="54"/>
      <c r="M17" s="54"/>
      <c r="N17" s="54">
        <f>+G17*0.2</f>
        <v>2664</v>
      </c>
      <c r="O17" s="54"/>
      <c r="P17" s="54">
        <v>5000</v>
      </c>
      <c r="Q17" s="53">
        <f>+P17/G17*J17</f>
        <v>2799.9999999999995</v>
      </c>
      <c r="R17" s="53">
        <f>+P17-Q17</f>
        <v>2200.0000000000005</v>
      </c>
      <c r="S17" s="53">
        <f t="shared" ref="S17:S34" si="3">SUM(T17:V17)</f>
        <v>1199.9999999999998</v>
      </c>
      <c r="T17" s="53"/>
      <c r="U17" s="53"/>
      <c r="V17" s="53">
        <f>+P17/G17*K17</f>
        <v>1199.9999999999998</v>
      </c>
      <c r="W17" s="53"/>
      <c r="X17" s="53"/>
      <c r="Y17" s="54">
        <f>+P17/G17*N17</f>
        <v>999.99999999999989</v>
      </c>
      <c r="Z17" s="53"/>
      <c r="AA17" s="194" t="s">
        <v>479</v>
      </c>
      <c r="AB17" s="321"/>
    </row>
    <row r="18" spans="1:29" s="320" customFormat="1" ht="33.75">
      <c r="A18" s="270"/>
      <c r="B18" s="277"/>
      <c r="C18" s="55" t="s">
        <v>212</v>
      </c>
      <c r="D18" s="194"/>
      <c r="E18" s="56">
        <v>1658</v>
      </c>
      <c r="F18" s="56">
        <v>20</v>
      </c>
      <c r="G18" s="54">
        <f t="shared" ref="G18:G30" si="4">+E18*F18</f>
        <v>33160</v>
      </c>
      <c r="H18" s="53">
        <f>SUM(I18:K18)</f>
        <v>8290</v>
      </c>
      <c r="I18" s="54"/>
      <c r="J18" s="54"/>
      <c r="K18" s="54">
        <f>+E18*5</f>
        <v>8290</v>
      </c>
      <c r="L18" s="54"/>
      <c r="M18" s="54"/>
      <c r="N18" s="54">
        <f>+G18-K18</f>
        <v>24870</v>
      </c>
      <c r="O18" s="54"/>
      <c r="P18" s="54">
        <v>15000</v>
      </c>
      <c r="Q18" s="53">
        <f>+P18*0.75</f>
        <v>11250</v>
      </c>
      <c r="R18" s="53">
        <f>+P18-Q18</f>
        <v>3750</v>
      </c>
      <c r="S18" s="53">
        <f t="shared" si="3"/>
        <v>1250</v>
      </c>
      <c r="T18" s="53"/>
      <c r="U18" s="53"/>
      <c r="V18" s="53">
        <v>1250</v>
      </c>
      <c r="W18" s="53"/>
      <c r="X18" s="53"/>
      <c r="Y18" s="53"/>
      <c r="Z18" s="53"/>
      <c r="AA18" s="194" t="s">
        <v>283</v>
      </c>
      <c r="AB18" s="321"/>
    </row>
    <row r="19" spans="1:29" s="320" customFormat="1" ht="22.5">
      <c r="A19" s="194">
        <v>4</v>
      </c>
      <c r="B19" s="195" t="s">
        <v>137</v>
      </c>
      <c r="C19" s="55" t="s">
        <v>213</v>
      </c>
      <c r="D19" s="194" t="s">
        <v>211</v>
      </c>
      <c r="E19" s="56">
        <v>29</v>
      </c>
      <c r="F19" s="56">
        <v>50</v>
      </c>
      <c r="G19" s="54">
        <f t="shared" si="4"/>
        <v>1450</v>
      </c>
      <c r="H19" s="53"/>
      <c r="I19" s="54"/>
      <c r="J19" s="54"/>
      <c r="K19" s="54"/>
      <c r="L19" s="54"/>
      <c r="M19" s="54"/>
      <c r="N19" s="54">
        <v>1450</v>
      </c>
      <c r="O19" s="54"/>
      <c r="P19" s="54">
        <v>700</v>
      </c>
      <c r="Q19" s="53">
        <v>0</v>
      </c>
      <c r="R19" s="53">
        <f>+P19-Q19</f>
        <v>700</v>
      </c>
      <c r="S19" s="53">
        <f t="shared" si="3"/>
        <v>0</v>
      </c>
      <c r="T19" s="53"/>
      <c r="U19" s="53"/>
      <c r="V19" s="53"/>
      <c r="W19" s="53"/>
      <c r="X19" s="53"/>
      <c r="Y19" s="53">
        <v>700</v>
      </c>
      <c r="Z19" s="53"/>
      <c r="AA19" s="194" t="s">
        <v>255</v>
      </c>
      <c r="AB19" s="321"/>
      <c r="AC19" s="320">
        <v>1</v>
      </c>
    </row>
    <row r="20" spans="1:29" s="320" customFormat="1" ht="22.5" customHeight="1">
      <c r="A20" s="280">
        <v>5</v>
      </c>
      <c r="B20" s="281" t="s">
        <v>237</v>
      </c>
      <c r="C20" s="55" t="s">
        <v>214</v>
      </c>
      <c r="D20" s="194" t="s">
        <v>196</v>
      </c>
      <c r="E20" s="56">
        <v>48</v>
      </c>
      <c r="F20" s="56">
        <v>1000</v>
      </c>
      <c r="G20" s="54">
        <f t="shared" si="4"/>
        <v>48000</v>
      </c>
      <c r="H20" s="53">
        <f t="shared" ref="H20:H33" si="5">SUM(I20:K20)</f>
        <v>43200</v>
      </c>
      <c r="I20" s="54"/>
      <c r="J20" s="54"/>
      <c r="K20" s="54">
        <f t="shared" ref="K20:K31" si="6">+G20*0.9</f>
        <v>43200</v>
      </c>
      <c r="L20" s="54"/>
      <c r="M20" s="54"/>
      <c r="N20" s="54">
        <f t="shared" ref="N20:N31" si="7">+G20*0.1</f>
        <v>4800</v>
      </c>
      <c r="O20" s="54"/>
      <c r="P20" s="54">
        <v>20000</v>
      </c>
      <c r="Q20" s="53">
        <v>0</v>
      </c>
      <c r="R20" s="53">
        <f>+P20-Q20</f>
        <v>20000</v>
      </c>
      <c r="S20" s="53">
        <f t="shared" si="3"/>
        <v>18000</v>
      </c>
      <c r="T20" s="53"/>
      <c r="U20" s="53"/>
      <c r="V20" s="53">
        <f t="shared" ref="V20:V31" si="8">+R20*0.9</f>
        <v>18000</v>
      </c>
      <c r="W20" s="53"/>
      <c r="X20" s="53"/>
      <c r="Y20" s="53">
        <f t="shared" ref="Y20:Y31" si="9">+R20*0.1</f>
        <v>2000</v>
      </c>
      <c r="Z20" s="53"/>
      <c r="AA20" s="194"/>
      <c r="AB20" s="321"/>
    </row>
    <row r="21" spans="1:29" s="320" customFormat="1" ht="22.5">
      <c r="A21" s="280"/>
      <c r="B21" s="281"/>
      <c r="C21" s="55" t="s">
        <v>215</v>
      </c>
      <c r="D21" s="194" t="s">
        <v>197</v>
      </c>
      <c r="E21" s="56">
        <v>22</v>
      </c>
      <c r="F21" s="56">
        <v>600</v>
      </c>
      <c r="G21" s="54">
        <f t="shared" si="4"/>
        <v>13200</v>
      </c>
      <c r="H21" s="53">
        <f t="shared" si="5"/>
        <v>11880</v>
      </c>
      <c r="I21" s="54"/>
      <c r="J21" s="54"/>
      <c r="K21" s="54">
        <f t="shared" si="6"/>
        <v>11880</v>
      </c>
      <c r="L21" s="54"/>
      <c r="M21" s="54"/>
      <c r="N21" s="54">
        <f t="shared" si="7"/>
        <v>1320</v>
      </c>
      <c r="O21" s="54"/>
      <c r="P21" s="54">
        <v>6000</v>
      </c>
      <c r="Q21" s="53">
        <v>0</v>
      </c>
      <c r="R21" s="53">
        <f>+P21-Q21</f>
        <v>6000</v>
      </c>
      <c r="S21" s="53">
        <f t="shared" si="3"/>
        <v>5400</v>
      </c>
      <c r="T21" s="53"/>
      <c r="U21" s="53"/>
      <c r="V21" s="53">
        <f t="shared" si="8"/>
        <v>5400</v>
      </c>
      <c r="W21" s="53"/>
      <c r="X21" s="53"/>
      <c r="Y21" s="53">
        <f t="shared" si="9"/>
        <v>600</v>
      </c>
      <c r="Z21" s="53"/>
      <c r="AA21" s="194"/>
      <c r="AB21" s="321"/>
    </row>
    <row r="22" spans="1:29" s="320" customFormat="1" ht="22.5">
      <c r="A22" s="280"/>
      <c r="B22" s="281"/>
      <c r="C22" s="55" t="s">
        <v>216</v>
      </c>
      <c r="D22" s="194" t="s">
        <v>217</v>
      </c>
      <c r="E22" s="56">
        <v>11</v>
      </c>
      <c r="F22" s="56">
        <v>200</v>
      </c>
      <c r="G22" s="54">
        <f t="shared" si="4"/>
        <v>2200</v>
      </c>
      <c r="H22" s="53">
        <f t="shared" si="5"/>
        <v>1980</v>
      </c>
      <c r="I22" s="54"/>
      <c r="J22" s="54"/>
      <c r="K22" s="54">
        <f t="shared" si="6"/>
        <v>1980</v>
      </c>
      <c r="L22" s="54"/>
      <c r="M22" s="54"/>
      <c r="N22" s="54">
        <f t="shared" si="7"/>
        <v>220</v>
      </c>
      <c r="O22" s="54"/>
      <c r="P22" s="54">
        <v>1000</v>
      </c>
      <c r="Q22" s="53">
        <v>0</v>
      </c>
      <c r="R22" s="53">
        <f>+P22-Q22</f>
        <v>1000</v>
      </c>
      <c r="S22" s="53">
        <f t="shared" si="3"/>
        <v>900</v>
      </c>
      <c r="T22" s="53"/>
      <c r="U22" s="53"/>
      <c r="V22" s="53">
        <f t="shared" si="8"/>
        <v>900</v>
      </c>
      <c r="W22" s="53"/>
      <c r="X22" s="53"/>
      <c r="Y22" s="53">
        <f t="shared" si="9"/>
        <v>100</v>
      </c>
      <c r="Z22" s="53"/>
      <c r="AA22" s="194"/>
      <c r="AB22" s="321"/>
    </row>
    <row r="23" spans="1:29" s="320" customFormat="1" ht="11.25">
      <c r="A23" s="280"/>
      <c r="B23" s="281"/>
      <c r="C23" s="55" t="s">
        <v>251</v>
      </c>
      <c r="D23" s="194" t="s">
        <v>217</v>
      </c>
      <c r="E23" s="56">
        <v>2</v>
      </c>
      <c r="F23" s="56">
        <v>1500</v>
      </c>
      <c r="G23" s="54">
        <f t="shared" si="4"/>
        <v>3000</v>
      </c>
      <c r="H23" s="53">
        <f t="shared" si="5"/>
        <v>2700</v>
      </c>
      <c r="I23" s="54"/>
      <c r="J23" s="54"/>
      <c r="K23" s="54">
        <f t="shared" si="6"/>
        <v>2700</v>
      </c>
      <c r="L23" s="54"/>
      <c r="M23" s="54"/>
      <c r="N23" s="54">
        <f t="shared" si="7"/>
        <v>300</v>
      </c>
      <c r="O23" s="54"/>
      <c r="P23" s="54">
        <v>3000</v>
      </c>
      <c r="Q23" s="53">
        <v>0</v>
      </c>
      <c r="R23" s="53">
        <f>+P23-Q23</f>
        <v>3000</v>
      </c>
      <c r="S23" s="53">
        <f t="shared" si="3"/>
        <v>2700</v>
      </c>
      <c r="T23" s="53"/>
      <c r="U23" s="53"/>
      <c r="V23" s="53">
        <f t="shared" si="8"/>
        <v>2700</v>
      </c>
      <c r="W23" s="53"/>
      <c r="X23" s="53"/>
      <c r="Y23" s="53">
        <f t="shared" si="9"/>
        <v>300</v>
      </c>
      <c r="Z23" s="53"/>
      <c r="AA23" s="194"/>
      <c r="AB23" s="321"/>
    </row>
    <row r="24" spans="1:29" s="320" customFormat="1" ht="22.5">
      <c r="A24" s="280"/>
      <c r="B24" s="281"/>
      <c r="C24" s="55" t="s">
        <v>218</v>
      </c>
      <c r="D24" s="194" t="s">
        <v>219</v>
      </c>
      <c r="E24" s="56">
        <v>19</v>
      </c>
      <c r="F24" s="56">
        <v>600</v>
      </c>
      <c r="G24" s="54">
        <f t="shared" si="4"/>
        <v>11400</v>
      </c>
      <c r="H24" s="53">
        <f t="shared" si="5"/>
        <v>10260</v>
      </c>
      <c r="I24" s="54"/>
      <c r="J24" s="54"/>
      <c r="K24" s="54">
        <f t="shared" si="6"/>
        <v>10260</v>
      </c>
      <c r="L24" s="54"/>
      <c r="M24" s="54"/>
      <c r="N24" s="54">
        <f t="shared" si="7"/>
        <v>1140</v>
      </c>
      <c r="O24" s="54"/>
      <c r="P24" s="54">
        <v>5000</v>
      </c>
      <c r="Q24" s="53">
        <v>0</v>
      </c>
      <c r="R24" s="53">
        <f>+P24-Q24</f>
        <v>5000</v>
      </c>
      <c r="S24" s="53">
        <f t="shared" si="3"/>
        <v>4500</v>
      </c>
      <c r="T24" s="53"/>
      <c r="U24" s="53"/>
      <c r="V24" s="53">
        <f t="shared" si="8"/>
        <v>4500</v>
      </c>
      <c r="W24" s="53"/>
      <c r="X24" s="53"/>
      <c r="Y24" s="53">
        <f t="shared" si="9"/>
        <v>500</v>
      </c>
      <c r="Z24" s="53"/>
      <c r="AA24" s="194"/>
      <c r="AB24" s="321"/>
    </row>
    <row r="25" spans="1:29" s="322" customFormat="1" ht="22.5" hidden="1" customHeight="1">
      <c r="A25" s="280"/>
      <c r="B25" s="281"/>
      <c r="C25" s="55" t="s">
        <v>480</v>
      </c>
      <c r="D25" s="194" t="s">
        <v>219</v>
      </c>
      <c r="E25" s="56"/>
      <c r="F25" s="56"/>
      <c r="G25" s="54"/>
      <c r="H25" s="53"/>
      <c r="I25" s="54"/>
      <c r="J25" s="54"/>
      <c r="K25" s="54"/>
      <c r="L25" s="54"/>
      <c r="M25" s="54"/>
      <c r="N25" s="54"/>
      <c r="O25" s="54"/>
      <c r="P25" s="54"/>
      <c r="Q25" s="53"/>
      <c r="R25" s="53"/>
      <c r="S25" s="53"/>
      <c r="T25" s="53"/>
      <c r="U25" s="53"/>
      <c r="V25" s="53"/>
      <c r="W25" s="53"/>
      <c r="X25" s="53"/>
      <c r="Y25" s="53"/>
      <c r="Z25" s="53"/>
      <c r="AA25" s="194"/>
      <c r="AB25" s="321"/>
      <c r="AC25" s="320"/>
    </row>
    <row r="26" spans="1:29" s="322" customFormat="1" ht="22.5" hidden="1" customHeight="1">
      <c r="A26" s="280"/>
      <c r="B26" s="281"/>
      <c r="C26" s="55" t="s">
        <v>481</v>
      </c>
      <c r="D26" s="194"/>
      <c r="E26" s="56"/>
      <c r="F26" s="56"/>
      <c r="G26" s="54"/>
      <c r="H26" s="53"/>
      <c r="I26" s="54"/>
      <c r="J26" s="54"/>
      <c r="K26" s="54"/>
      <c r="L26" s="54"/>
      <c r="M26" s="54"/>
      <c r="N26" s="54"/>
      <c r="O26" s="54"/>
      <c r="P26" s="54"/>
      <c r="Q26" s="53"/>
      <c r="R26" s="53"/>
      <c r="S26" s="53"/>
      <c r="T26" s="53"/>
      <c r="U26" s="53"/>
      <c r="V26" s="53"/>
      <c r="W26" s="53"/>
      <c r="X26" s="53"/>
      <c r="Y26" s="53"/>
      <c r="Z26" s="53"/>
      <c r="AA26" s="194"/>
      <c r="AB26" s="321"/>
      <c r="AC26" s="320"/>
    </row>
    <row r="27" spans="1:29" s="322" customFormat="1" ht="11.25" hidden="1" customHeight="1">
      <c r="A27" s="280"/>
      <c r="B27" s="281"/>
      <c r="C27" s="55" t="s">
        <v>482</v>
      </c>
      <c r="D27" s="194"/>
      <c r="E27" s="56"/>
      <c r="F27" s="56"/>
      <c r="G27" s="54"/>
      <c r="H27" s="53"/>
      <c r="I27" s="54"/>
      <c r="J27" s="54"/>
      <c r="K27" s="54"/>
      <c r="L27" s="54"/>
      <c r="M27" s="54"/>
      <c r="N27" s="54"/>
      <c r="O27" s="54"/>
      <c r="P27" s="54"/>
      <c r="Q27" s="53"/>
      <c r="R27" s="53"/>
      <c r="S27" s="53"/>
      <c r="T27" s="53"/>
      <c r="U27" s="53"/>
      <c r="V27" s="53"/>
      <c r="W27" s="53"/>
      <c r="X27" s="53"/>
      <c r="Y27" s="53"/>
      <c r="Z27" s="53"/>
      <c r="AA27" s="194"/>
      <c r="AB27" s="321"/>
      <c r="AC27" s="320"/>
    </row>
    <row r="28" spans="1:29" s="322" customFormat="1" ht="11.25" hidden="1" customHeight="1">
      <c r="A28" s="280"/>
      <c r="B28" s="281"/>
      <c r="C28" s="55" t="s">
        <v>483</v>
      </c>
      <c r="D28" s="194"/>
      <c r="E28" s="56"/>
      <c r="F28" s="56"/>
      <c r="G28" s="54"/>
      <c r="H28" s="53"/>
      <c r="I28" s="54"/>
      <c r="J28" s="54"/>
      <c r="K28" s="54"/>
      <c r="L28" s="54"/>
      <c r="M28" s="54"/>
      <c r="N28" s="54"/>
      <c r="O28" s="54"/>
      <c r="P28" s="54"/>
      <c r="Q28" s="53"/>
      <c r="R28" s="53"/>
      <c r="S28" s="53"/>
      <c r="T28" s="53"/>
      <c r="U28" s="53"/>
      <c r="V28" s="53"/>
      <c r="W28" s="53"/>
      <c r="X28" s="53"/>
      <c r="Y28" s="53"/>
      <c r="Z28" s="53"/>
      <c r="AA28" s="194"/>
      <c r="AB28" s="321"/>
      <c r="AC28" s="320"/>
    </row>
    <row r="29" spans="1:29" s="322" customFormat="1" ht="22.5" hidden="1" customHeight="1">
      <c r="A29" s="280"/>
      <c r="B29" s="281"/>
      <c r="C29" s="55" t="s">
        <v>484</v>
      </c>
      <c r="D29" s="194"/>
      <c r="E29" s="56"/>
      <c r="F29" s="56"/>
      <c r="G29" s="54"/>
      <c r="H29" s="53"/>
      <c r="I29" s="54"/>
      <c r="J29" s="54"/>
      <c r="K29" s="54"/>
      <c r="L29" s="54"/>
      <c r="M29" s="54"/>
      <c r="N29" s="54"/>
      <c r="O29" s="54"/>
      <c r="P29" s="54"/>
      <c r="Q29" s="53"/>
      <c r="R29" s="53"/>
      <c r="S29" s="53"/>
      <c r="T29" s="53"/>
      <c r="U29" s="53"/>
      <c r="V29" s="53"/>
      <c r="W29" s="53"/>
      <c r="X29" s="53"/>
      <c r="Y29" s="53"/>
      <c r="Z29" s="53"/>
      <c r="AA29" s="194"/>
      <c r="AB29" s="321"/>
      <c r="AC29" s="320"/>
    </row>
    <row r="30" spans="1:29" s="323" customFormat="1" ht="33.75">
      <c r="A30" s="280"/>
      <c r="B30" s="281"/>
      <c r="C30" s="55" t="s">
        <v>220</v>
      </c>
      <c r="D30" s="194" t="s">
        <v>219</v>
      </c>
      <c r="E30" s="56">
        <v>32</v>
      </c>
      <c r="F30" s="56">
        <v>50</v>
      </c>
      <c r="G30" s="54">
        <f t="shared" si="4"/>
        <v>1600</v>
      </c>
      <c r="H30" s="53">
        <f t="shared" si="5"/>
        <v>1440</v>
      </c>
      <c r="I30" s="54"/>
      <c r="J30" s="54"/>
      <c r="K30" s="54">
        <f t="shared" si="6"/>
        <v>1440</v>
      </c>
      <c r="L30" s="54"/>
      <c r="M30" s="54"/>
      <c r="N30" s="54">
        <f t="shared" si="7"/>
        <v>160</v>
      </c>
      <c r="O30" s="54"/>
      <c r="P30" s="54">
        <v>800</v>
      </c>
      <c r="Q30" s="53">
        <v>0</v>
      </c>
      <c r="R30" s="53">
        <f>+P30-Q30</f>
        <v>800</v>
      </c>
      <c r="S30" s="53">
        <f t="shared" si="3"/>
        <v>720</v>
      </c>
      <c r="T30" s="53"/>
      <c r="U30" s="53"/>
      <c r="V30" s="53">
        <f t="shared" si="8"/>
        <v>720</v>
      </c>
      <c r="W30" s="53"/>
      <c r="X30" s="53"/>
      <c r="Y30" s="53">
        <f t="shared" si="9"/>
        <v>80</v>
      </c>
      <c r="Z30" s="53"/>
      <c r="AA30" s="194"/>
      <c r="AB30" s="321"/>
      <c r="AC30" s="320"/>
    </row>
    <row r="31" spans="1:29" s="320" customFormat="1" ht="22.5">
      <c r="A31" s="280"/>
      <c r="B31" s="281"/>
      <c r="C31" s="55" t="s">
        <v>222</v>
      </c>
      <c r="D31" s="194" t="s">
        <v>221</v>
      </c>
      <c r="E31" s="56"/>
      <c r="F31" s="56"/>
      <c r="G31" s="54">
        <v>5000</v>
      </c>
      <c r="H31" s="53">
        <f t="shared" si="5"/>
        <v>4500</v>
      </c>
      <c r="I31" s="54"/>
      <c r="J31" s="54"/>
      <c r="K31" s="54">
        <f t="shared" si="6"/>
        <v>4500</v>
      </c>
      <c r="L31" s="54"/>
      <c r="M31" s="54"/>
      <c r="N31" s="54">
        <f t="shared" si="7"/>
        <v>500</v>
      </c>
      <c r="O31" s="54"/>
      <c r="P31" s="54">
        <v>1000</v>
      </c>
      <c r="Q31" s="53">
        <v>0</v>
      </c>
      <c r="R31" s="53">
        <f>+P31-Q31</f>
        <v>1000</v>
      </c>
      <c r="S31" s="53">
        <f t="shared" si="3"/>
        <v>900</v>
      </c>
      <c r="T31" s="53"/>
      <c r="U31" s="53"/>
      <c r="V31" s="53">
        <f t="shared" si="8"/>
        <v>900</v>
      </c>
      <c r="W31" s="53"/>
      <c r="X31" s="53"/>
      <c r="Y31" s="53">
        <f t="shared" si="9"/>
        <v>100</v>
      </c>
      <c r="Z31" s="53"/>
      <c r="AA31" s="194"/>
      <c r="AB31" s="321"/>
    </row>
    <row r="32" spans="1:29" s="320" customFormat="1" ht="22.5">
      <c r="A32" s="280"/>
      <c r="B32" s="281"/>
      <c r="C32" s="55" t="s">
        <v>238</v>
      </c>
      <c r="D32" s="194" t="s">
        <v>158</v>
      </c>
      <c r="E32" s="56">
        <v>3</v>
      </c>
      <c r="F32" s="56">
        <v>11000</v>
      </c>
      <c r="G32" s="54">
        <f>+E32*F32</f>
        <v>33000</v>
      </c>
      <c r="H32" s="53">
        <f t="shared" si="5"/>
        <v>33000</v>
      </c>
      <c r="I32" s="54"/>
      <c r="J32" s="54"/>
      <c r="K32" s="54">
        <v>33000</v>
      </c>
      <c r="L32" s="54"/>
      <c r="M32" s="54"/>
      <c r="N32" s="54"/>
      <c r="O32" s="54"/>
      <c r="P32" s="54">
        <v>15000</v>
      </c>
      <c r="Q32" s="53">
        <v>0</v>
      </c>
      <c r="R32" s="53">
        <f>+P32-Q32</f>
        <v>15000</v>
      </c>
      <c r="S32" s="53">
        <f t="shared" si="3"/>
        <v>15000</v>
      </c>
      <c r="T32" s="53"/>
      <c r="U32" s="53"/>
      <c r="V32" s="53">
        <v>15000</v>
      </c>
      <c r="W32" s="53"/>
      <c r="X32" s="53"/>
      <c r="Y32" s="53"/>
      <c r="Z32" s="53"/>
      <c r="AA32" s="194"/>
      <c r="AB32" s="321"/>
    </row>
    <row r="33" spans="1:29" s="324" customFormat="1" ht="45">
      <c r="A33" s="269">
        <v>6</v>
      </c>
      <c r="B33" s="269" t="s">
        <v>200</v>
      </c>
      <c r="C33" s="55" t="s">
        <v>256</v>
      </c>
      <c r="D33" s="194" t="s">
        <v>168</v>
      </c>
      <c r="E33" s="56">
        <v>1</v>
      </c>
      <c r="F33" s="56">
        <v>256500</v>
      </c>
      <c r="G33" s="54">
        <f t="shared" ref="G33:G35" si="10">+E33*F33</f>
        <v>256500</v>
      </c>
      <c r="H33" s="53">
        <f t="shared" si="5"/>
        <v>0</v>
      </c>
      <c r="I33" s="54"/>
      <c r="J33" s="54"/>
      <c r="K33" s="54"/>
      <c r="L33" s="54"/>
      <c r="M33" s="54">
        <v>256500</v>
      </c>
      <c r="N33" s="54"/>
      <c r="O33" s="54"/>
      <c r="P33" s="54">
        <v>256500</v>
      </c>
      <c r="Q33" s="53">
        <v>256500</v>
      </c>
      <c r="R33" s="53">
        <f>+P33-Q33</f>
        <v>0</v>
      </c>
      <c r="S33" s="53">
        <f t="shared" si="3"/>
        <v>0</v>
      </c>
      <c r="T33" s="53">
        <f t="shared" ref="T33:T34" si="11">SUM(U33:W33)</f>
        <v>0</v>
      </c>
      <c r="U33" s="53"/>
      <c r="V33" s="53"/>
      <c r="W33" s="53"/>
      <c r="X33" s="53"/>
      <c r="Y33" s="53"/>
      <c r="Z33" s="53"/>
      <c r="AA33" s="194" t="s">
        <v>299</v>
      </c>
      <c r="AB33" s="321">
        <f t="shared" ref="AB33:AB34" si="12">+T33+SUM(X33:AA33)-S33</f>
        <v>0</v>
      </c>
      <c r="AC33" s="320"/>
    </row>
    <row r="34" spans="1:29" s="324" customFormat="1" ht="45">
      <c r="A34" s="270"/>
      <c r="B34" s="270"/>
      <c r="C34" s="55" t="s">
        <v>228</v>
      </c>
      <c r="D34" s="194" t="s">
        <v>168</v>
      </c>
      <c r="E34" s="56">
        <v>1</v>
      </c>
      <c r="F34" s="56">
        <v>98975</v>
      </c>
      <c r="G34" s="54">
        <f t="shared" si="10"/>
        <v>98975</v>
      </c>
      <c r="H34" s="53"/>
      <c r="I34" s="54"/>
      <c r="J34" s="54"/>
      <c r="K34" s="54"/>
      <c r="L34" s="54"/>
      <c r="M34" s="54">
        <v>98975</v>
      </c>
      <c r="N34" s="54"/>
      <c r="O34" s="54"/>
      <c r="P34" s="54">
        <v>98975</v>
      </c>
      <c r="Q34" s="53">
        <v>98975</v>
      </c>
      <c r="R34" s="53">
        <f>+P34-Q34</f>
        <v>0</v>
      </c>
      <c r="S34" s="53">
        <f t="shared" si="3"/>
        <v>0</v>
      </c>
      <c r="T34" s="53">
        <f t="shared" si="11"/>
        <v>0</v>
      </c>
      <c r="U34" s="53"/>
      <c r="V34" s="53"/>
      <c r="W34" s="53"/>
      <c r="X34" s="53"/>
      <c r="Y34" s="53"/>
      <c r="Z34" s="53"/>
      <c r="AA34" s="194" t="s">
        <v>299</v>
      </c>
      <c r="AB34" s="321">
        <f t="shared" si="12"/>
        <v>0</v>
      </c>
      <c r="AC34" s="320"/>
    </row>
    <row r="35" spans="1:29" s="324" customFormat="1" ht="33.75" customHeight="1">
      <c r="A35" s="269">
        <v>7</v>
      </c>
      <c r="B35" s="269" t="s">
        <v>230</v>
      </c>
      <c r="C35" s="55" t="s">
        <v>232</v>
      </c>
      <c r="D35" s="194" t="s">
        <v>192</v>
      </c>
      <c r="E35" s="56">
        <v>10</v>
      </c>
      <c r="F35" s="56">
        <v>150</v>
      </c>
      <c r="G35" s="54">
        <f t="shared" si="10"/>
        <v>1500</v>
      </c>
      <c r="H35" s="53"/>
      <c r="I35" s="54"/>
      <c r="J35" s="54"/>
      <c r="K35" s="54"/>
      <c r="L35" s="54"/>
      <c r="M35" s="54"/>
      <c r="N35" s="54"/>
      <c r="O35" s="54">
        <v>1500</v>
      </c>
      <c r="P35" s="53">
        <v>1500</v>
      </c>
      <c r="Q35" s="53"/>
      <c r="R35" s="53">
        <f>+P35-Q35</f>
        <v>1500</v>
      </c>
      <c r="S35" s="53">
        <f t="shared" ref="S35:S37" si="13">SUM(T35:V35)</f>
        <v>0</v>
      </c>
      <c r="T35" s="53"/>
      <c r="U35" s="53"/>
      <c r="V35" s="53"/>
      <c r="W35" s="53"/>
      <c r="X35" s="53"/>
      <c r="Y35" s="53"/>
      <c r="Z35" s="53">
        <v>1500</v>
      </c>
      <c r="AA35" s="194" t="s">
        <v>485</v>
      </c>
      <c r="AB35" s="321">
        <f t="shared" ref="AB35:AB37" si="14">+S35+SUM(W35:Z35)-R35</f>
        <v>0</v>
      </c>
      <c r="AC35" s="320"/>
    </row>
    <row r="36" spans="1:29" s="324" customFormat="1" ht="71.25" customHeight="1">
      <c r="A36" s="270"/>
      <c r="B36" s="270"/>
      <c r="C36" s="55" t="s">
        <v>244</v>
      </c>
      <c r="D36" s="194" t="s">
        <v>163</v>
      </c>
      <c r="E36" s="56">
        <v>1</v>
      </c>
      <c r="F36" s="56">
        <v>10000</v>
      </c>
      <c r="G36" s="54">
        <v>10000</v>
      </c>
      <c r="H36" s="53"/>
      <c r="I36" s="54"/>
      <c r="J36" s="54"/>
      <c r="K36" s="54"/>
      <c r="L36" s="54"/>
      <c r="M36" s="54">
        <v>10000</v>
      </c>
      <c r="N36" s="54"/>
      <c r="O36" s="54"/>
      <c r="P36" s="53">
        <v>10000</v>
      </c>
      <c r="Q36" s="53">
        <v>10000</v>
      </c>
      <c r="R36" s="53">
        <f>+P36-Q36</f>
        <v>0</v>
      </c>
      <c r="S36" s="53">
        <f t="shared" si="13"/>
        <v>0</v>
      </c>
      <c r="T36" s="53"/>
      <c r="U36" s="53"/>
      <c r="V36" s="53"/>
      <c r="W36" s="53"/>
      <c r="X36" s="53"/>
      <c r="Y36" s="53"/>
      <c r="Z36" s="53"/>
      <c r="AA36" s="194" t="s">
        <v>300</v>
      </c>
      <c r="AB36" s="321">
        <f t="shared" si="14"/>
        <v>0</v>
      </c>
      <c r="AC36" s="320"/>
    </row>
    <row r="37" spans="1:29" s="324" customFormat="1" ht="33.75">
      <c r="A37" s="192">
        <v>8</v>
      </c>
      <c r="B37" s="193" t="s">
        <v>233</v>
      </c>
      <c r="C37" s="55" t="s">
        <v>234</v>
      </c>
      <c r="D37" s="194"/>
      <c r="E37" s="56"/>
      <c r="F37" s="56">
        <v>15000</v>
      </c>
      <c r="G37" s="54">
        <v>15000</v>
      </c>
      <c r="H37" s="53"/>
      <c r="I37" s="54"/>
      <c r="J37" s="54"/>
      <c r="K37" s="54"/>
      <c r="L37" s="54"/>
      <c r="M37" s="54"/>
      <c r="N37" s="54">
        <v>15000</v>
      </c>
      <c r="O37" s="54"/>
      <c r="P37" s="53">
        <v>5000</v>
      </c>
      <c r="Q37" s="53"/>
      <c r="R37" s="53">
        <f>+P37-Q37</f>
        <v>5000</v>
      </c>
      <c r="S37" s="53">
        <f t="shared" si="13"/>
        <v>0</v>
      </c>
      <c r="T37" s="53"/>
      <c r="U37" s="53"/>
      <c r="V37" s="53"/>
      <c r="W37" s="53"/>
      <c r="X37" s="53"/>
      <c r="Y37" s="53">
        <v>5000</v>
      </c>
      <c r="Z37" s="53"/>
      <c r="AA37" s="194" t="s">
        <v>255</v>
      </c>
      <c r="AB37" s="321">
        <f t="shared" si="14"/>
        <v>0</v>
      </c>
      <c r="AC37" s="320"/>
    </row>
    <row r="38" spans="1:29" s="320" customFormat="1" ht="63" customHeight="1">
      <c r="A38" s="269">
        <v>9</v>
      </c>
      <c r="B38" s="269" t="s">
        <v>201</v>
      </c>
      <c r="C38" s="55" t="s">
        <v>235</v>
      </c>
      <c r="D38" s="194" t="s">
        <v>151</v>
      </c>
      <c r="E38" s="56">
        <v>17</v>
      </c>
      <c r="F38" s="56">
        <v>1000</v>
      </c>
      <c r="G38" s="54">
        <f>+E38*F38</f>
        <v>17000</v>
      </c>
      <c r="H38" s="53">
        <v>17000</v>
      </c>
      <c r="I38" s="54"/>
      <c r="J38" s="54"/>
      <c r="K38" s="54">
        <v>17000</v>
      </c>
      <c r="L38" s="54"/>
      <c r="M38" s="54"/>
      <c r="N38" s="54"/>
      <c r="O38" s="54"/>
      <c r="P38" s="54">
        <v>5000</v>
      </c>
      <c r="Q38" s="53">
        <v>0</v>
      </c>
      <c r="R38" s="53">
        <f>+P38-Q38</f>
        <v>5000</v>
      </c>
      <c r="S38" s="53">
        <f>SUM(T38:V38)</f>
        <v>5000</v>
      </c>
      <c r="T38" s="53"/>
      <c r="U38" s="53"/>
      <c r="V38" s="53">
        <v>5000</v>
      </c>
      <c r="W38" s="53"/>
      <c r="X38" s="53"/>
      <c r="Y38" s="53"/>
      <c r="Z38" s="53"/>
      <c r="AA38" s="194"/>
      <c r="AB38" s="321"/>
    </row>
    <row r="39" spans="1:29" s="324" customFormat="1" ht="22.5">
      <c r="A39" s="270"/>
      <c r="B39" s="270"/>
      <c r="C39" s="55" t="s">
        <v>236</v>
      </c>
      <c r="D39" s="194" t="s">
        <v>157</v>
      </c>
      <c r="E39" s="56">
        <v>15</v>
      </c>
      <c r="F39" s="56">
        <v>500</v>
      </c>
      <c r="G39" s="54">
        <f>+E39*F39</f>
        <v>7500</v>
      </c>
      <c r="H39" s="53">
        <f t="shared" ref="H39" si="15">SUM(I39:K39)</f>
        <v>7500</v>
      </c>
      <c r="I39" s="54"/>
      <c r="J39" s="54">
        <v>2000</v>
      </c>
      <c r="K39" s="54">
        <v>5500</v>
      </c>
      <c r="L39" s="54"/>
      <c r="M39" s="54"/>
      <c r="N39" s="54"/>
      <c r="O39" s="54"/>
      <c r="P39" s="53">
        <v>3000</v>
      </c>
      <c r="Q39" s="53"/>
      <c r="R39" s="53">
        <f>+P39-Q39</f>
        <v>3000</v>
      </c>
      <c r="S39" s="53">
        <f t="shared" ref="S39:S41" si="16">SUM(T39:V39)</f>
        <v>3000</v>
      </c>
      <c r="T39" s="53"/>
      <c r="U39" s="53"/>
      <c r="V39" s="53">
        <v>3000</v>
      </c>
      <c r="W39" s="53"/>
      <c r="X39" s="53"/>
      <c r="Y39" s="53"/>
      <c r="Z39" s="53"/>
      <c r="AA39" s="194"/>
      <c r="AB39" s="321">
        <f t="shared" ref="AB39" si="17">+S39+SUM(W39:Z39)-R39</f>
        <v>0</v>
      </c>
      <c r="AC39" s="320"/>
    </row>
    <row r="40" spans="1:29" s="320" customFormat="1" ht="56.25">
      <c r="A40" s="194">
        <v>10</v>
      </c>
      <c r="B40" s="195" t="s">
        <v>239</v>
      </c>
      <c r="C40" s="55" t="s">
        <v>240</v>
      </c>
      <c r="D40" s="194" t="s">
        <v>257</v>
      </c>
      <c r="E40" s="56">
        <v>40</v>
      </c>
      <c r="F40" s="56">
        <v>100</v>
      </c>
      <c r="G40" s="54">
        <f>+E40*F40</f>
        <v>4000</v>
      </c>
      <c r="H40" s="53">
        <f t="shared" ref="H40:H41" si="18">SUM(I40:K40)</f>
        <v>4000</v>
      </c>
      <c r="I40" s="54"/>
      <c r="J40" s="54"/>
      <c r="K40" s="54">
        <v>4000</v>
      </c>
      <c r="L40" s="54"/>
      <c r="M40" s="54"/>
      <c r="N40" s="54"/>
      <c r="O40" s="54"/>
      <c r="P40" s="54">
        <v>2000</v>
      </c>
      <c r="Q40" s="53">
        <v>0</v>
      </c>
      <c r="R40" s="53">
        <f>+P40-Q40</f>
        <v>2000</v>
      </c>
      <c r="S40" s="53">
        <f t="shared" si="16"/>
        <v>2000</v>
      </c>
      <c r="T40" s="53"/>
      <c r="U40" s="53"/>
      <c r="V40" s="53">
        <v>2000</v>
      </c>
      <c r="W40" s="53"/>
      <c r="X40" s="53"/>
      <c r="Y40" s="53"/>
      <c r="Z40" s="53"/>
      <c r="AA40" s="194"/>
      <c r="AB40" s="321"/>
    </row>
    <row r="41" spans="1:29" s="320" customFormat="1" ht="90">
      <c r="A41" s="194">
        <v>11</v>
      </c>
      <c r="B41" s="195" t="s">
        <v>274</v>
      </c>
      <c r="C41" s="55" t="s">
        <v>275</v>
      </c>
      <c r="D41" s="194" t="s">
        <v>276</v>
      </c>
      <c r="E41" s="56">
        <v>17</v>
      </c>
      <c r="F41" s="56">
        <v>1000</v>
      </c>
      <c r="G41" s="54">
        <f>+E41*F41</f>
        <v>17000</v>
      </c>
      <c r="H41" s="53">
        <f t="shared" si="18"/>
        <v>17000</v>
      </c>
      <c r="I41" s="54"/>
      <c r="J41" s="54"/>
      <c r="K41" s="54">
        <v>17000</v>
      </c>
      <c r="L41" s="54"/>
      <c r="M41" s="54"/>
      <c r="N41" s="54"/>
      <c r="O41" s="54"/>
      <c r="P41" s="54">
        <v>10000</v>
      </c>
      <c r="Q41" s="53">
        <f>300+300+260+718</f>
        <v>1578</v>
      </c>
      <c r="R41" s="53">
        <f>+P41-Q41</f>
        <v>8422</v>
      </c>
      <c r="S41" s="53">
        <f t="shared" si="16"/>
        <v>8422</v>
      </c>
      <c r="T41" s="53"/>
      <c r="U41" s="53"/>
      <c r="V41" s="53">
        <v>8422</v>
      </c>
      <c r="W41" s="53"/>
      <c r="X41" s="53"/>
      <c r="Y41" s="53"/>
      <c r="Z41" s="53"/>
      <c r="AA41" s="194" t="s">
        <v>285</v>
      </c>
      <c r="AB41" s="321"/>
    </row>
    <row r="42" spans="1:29" s="320" customFormat="1" ht="21.75" customHeight="1">
      <c r="A42" s="196" t="s">
        <v>49</v>
      </c>
      <c r="B42" s="271" t="s">
        <v>126</v>
      </c>
      <c r="C42" s="272"/>
      <c r="D42" s="194"/>
      <c r="E42" s="54"/>
      <c r="F42" s="54"/>
      <c r="G42" s="67">
        <f>SUM(G43:G56)</f>
        <v>418141</v>
      </c>
      <c r="H42" s="67">
        <f t="shared" ref="H42:Z42" si="19">SUM(H43:H56)</f>
        <v>144990</v>
      </c>
      <c r="I42" s="67">
        <f t="shared" si="19"/>
        <v>0</v>
      </c>
      <c r="J42" s="67">
        <f t="shared" si="19"/>
        <v>69800</v>
      </c>
      <c r="K42" s="67">
        <f t="shared" si="19"/>
        <v>75190</v>
      </c>
      <c r="L42" s="67">
        <f t="shared" si="19"/>
        <v>0</v>
      </c>
      <c r="M42" s="67">
        <f t="shared" si="19"/>
        <v>0</v>
      </c>
      <c r="N42" s="67">
        <f t="shared" si="19"/>
        <v>1500</v>
      </c>
      <c r="O42" s="67">
        <f t="shared" si="19"/>
        <v>271651</v>
      </c>
      <c r="P42" s="67">
        <f t="shared" si="19"/>
        <v>401841</v>
      </c>
      <c r="Q42" s="67">
        <f t="shared" si="19"/>
        <v>347951</v>
      </c>
      <c r="R42" s="67">
        <f t="shared" si="19"/>
        <v>53890</v>
      </c>
      <c r="S42" s="67">
        <f t="shared" si="19"/>
        <v>53190</v>
      </c>
      <c r="T42" s="67">
        <f t="shared" si="19"/>
        <v>0</v>
      </c>
      <c r="U42" s="67">
        <f t="shared" si="19"/>
        <v>0</v>
      </c>
      <c r="V42" s="67">
        <f t="shared" si="19"/>
        <v>53190</v>
      </c>
      <c r="W42" s="67">
        <f t="shared" si="19"/>
        <v>0</v>
      </c>
      <c r="X42" s="67">
        <f t="shared" si="19"/>
        <v>0</v>
      </c>
      <c r="Y42" s="67">
        <f t="shared" si="19"/>
        <v>700</v>
      </c>
      <c r="Z42" s="67">
        <f t="shared" si="19"/>
        <v>0</v>
      </c>
      <c r="AA42" s="67"/>
      <c r="AB42" s="321"/>
    </row>
    <row r="43" spans="1:29" s="320" customFormat="1" ht="56.25">
      <c r="A43" s="269">
        <v>1</v>
      </c>
      <c r="B43" s="279" t="s">
        <v>127</v>
      </c>
      <c r="C43" s="55" t="s">
        <v>286</v>
      </c>
      <c r="D43" s="192"/>
      <c r="E43" s="192"/>
      <c r="F43" s="128">
        <v>1500</v>
      </c>
      <c r="G43" s="127">
        <v>1500</v>
      </c>
      <c r="H43" s="127">
        <f>SUM(I43:K43)</f>
        <v>1500</v>
      </c>
      <c r="I43" s="127"/>
      <c r="J43" s="127"/>
      <c r="K43" s="127">
        <v>1500</v>
      </c>
      <c r="L43" s="127"/>
      <c r="M43" s="127"/>
      <c r="N43" s="127"/>
      <c r="O43" s="127"/>
      <c r="P43" s="127">
        <v>1000</v>
      </c>
      <c r="Q43" s="127">
        <v>0</v>
      </c>
      <c r="R43" s="127">
        <f>+P43-Q43</f>
        <v>1000</v>
      </c>
      <c r="S43" s="53">
        <f t="shared" ref="S43:S56" si="20">SUM(T43:V43)</f>
        <v>1000</v>
      </c>
      <c r="T43" s="68"/>
      <c r="U43" s="68"/>
      <c r="V43" s="127">
        <v>1000</v>
      </c>
      <c r="W43" s="68"/>
      <c r="X43" s="68"/>
      <c r="Y43" s="68"/>
      <c r="Z43" s="68"/>
      <c r="AA43" s="192"/>
      <c r="AB43" s="321"/>
    </row>
    <row r="44" spans="1:29" s="320" customFormat="1" ht="81.75" customHeight="1">
      <c r="A44" s="270"/>
      <c r="B44" s="277"/>
      <c r="C44" s="55" t="s">
        <v>241</v>
      </c>
      <c r="D44" s="194"/>
      <c r="E44" s="54"/>
      <c r="F44" s="54">
        <v>1000</v>
      </c>
      <c r="G44" s="54">
        <v>1000</v>
      </c>
      <c r="H44" s="54">
        <f>SUM(I44:K44)</f>
        <v>1000</v>
      </c>
      <c r="I44" s="54"/>
      <c r="J44" s="54"/>
      <c r="K44" s="54">
        <v>1000</v>
      </c>
      <c r="L44" s="54"/>
      <c r="M44" s="54"/>
      <c r="N44" s="54"/>
      <c r="O44" s="54"/>
      <c r="P44" s="54">
        <v>1000</v>
      </c>
      <c r="Q44" s="54">
        <v>0</v>
      </c>
      <c r="R44" s="54">
        <f>+P44-Q44</f>
        <v>1000</v>
      </c>
      <c r="S44" s="53">
        <f t="shared" si="20"/>
        <v>1000</v>
      </c>
      <c r="T44" s="54"/>
      <c r="U44" s="54"/>
      <c r="V44" s="54">
        <v>1000</v>
      </c>
      <c r="W44" s="54"/>
      <c r="X44" s="54"/>
      <c r="Y44" s="54"/>
      <c r="Z44" s="54"/>
      <c r="AA44" s="194"/>
      <c r="AB44" s="321"/>
    </row>
    <row r="45" spans="1:29" s="320" customFormat="1" ht="56.25">
      <c r="A45" s="280">
        <v>2</v>
      </c>
      <c r="B45" s="281" t="s">
        <v>130</v>
      </c>
      <c r="C45" s="55" t="s">
        <v>131</v>
      </c>
      <c r="D45" s="194" t="s">
        <v>152</v>
      </c>
      <c r="E45" s="54">
        <v>1</v>
      </c>
      <c r="F45" s="54">
        <v>10108</v>
      </c>
      <c r="G45" s="54">
        <v>10108</v>
      </c>
      <c r="H45" s="54">
        <v>10108</v>
      </c>
      <c r="I45" s="54"/>
      <c r="J45" s="54"/>
      <c r="K45" s="54">
        <v>10108</v>
      </c>
      <c r="L45" s="54"/>
      <c r="M45" s="54"/>
      <c r="N45" s="54"/>
      <c r="O45" s="54"/>
      <c r="P45" s="54">
        <v>10108</v>
      </c>
      <c r="Q45" s="54">
        <v>2500</v>
      </c>
      <c r="R45" s="54">
        <f>+P45-Q45</f>
        <v>7608</v>
      </c>
      <c r="S45" s="53">
        <f t="shared" si="20"/>
        <v>7608</v>
      </c>
      <c r="T45" s="54"/>
      <c r="U45" s="54"/>
      <c r="V45" s="54">
        <v>7608</v>
      </c>
      <c r="W45" s="54"/>
      <c r="X45" s="54"/>
      <c r="Y45" s="54"/>
      <c r="Z45" s="54"/>
      <c r="AA45" s="194" t="s">
        <v>287</v>
      </c>
      <c r="AB45" s="321"/>
    </row>
    <row r="46" spans="1:29" s="320" customFormat="1" ht="45">
      <c r="A46" s="280"/>
      <c r="B46" s="281"/>
      <c r="C46" s="55" t="s">
        <v>132</v>
      </c>
      <c r="D46" s="194" t="s">
        <v>152</v>
      </c>
      <c r="E46" s="54">
        <v>1</v>
      </c>
      <c r="F46" s="54">
        <v>8854</v>
      </c>
      <c r="G46" s="54">
        <f>+F46</f>
        <v>8854</v>
      </c>
      <c r="H46" s="54">
        <f>SUM(I46:K46)</f>
        <v>8854</v>
      </c>
      <c r="I46" s="54"/>
      <c r="J46" s="54"/>
      <c r="K46" s="54">
        <v>8854</v>
      </c>
      <c r="L46" s="54"/>
      <c r="M46" s="54"/>
      <c r="N46" s="54"/>
      <c r="O46" s="54"/>
      <c r="P46" s="54">
        <f>+G46</f>
        <v>8854</v>
      </c>
      <c r="Q46" s="54">
        <v>2000</v>
      </c>
      <c r="R46" s="54">
        <f>+P46-Q46</f>
        <v>6854</v>
      </c>
      <c r="S46" s="54">
        <f t="shared" si="20"/>
        <v>6854</v>
      </c>
      <c r="T46" s="54"/>
      <c r="U46" s="54"/>
      <c r="V46" s="54">
        <v>6854</v>
      </c>
      <c r="W46" s="54"/>
      <c r="X46" s="54"/>
      <c r="Y46" s="54"/>
      <c r="Z46" s="54"/>
      <c r="AA46" s="194" t="s">
        <v>288</v>
      </c>
      <c r="AB46" s="321"/>
    </row>
    <row r="47" spans="1:29" s="320" customFormat="1" ht="56.25">
      <c r="A47" s="280"/>
      <c r="B47" s="281"/>
      <c r="C47" s="55" t="s">
        <v>133</v>
      </c>
      <c r="D47" s="194" t="s">
        <v>152</v>
      </c>
      <c r="E47" s="54">
        <v>1</v>
      </c>
      <c r="F47" s="54">
        <v>6991</v>
      </c>
      <c r="G47" s="54">
        <v>6991</v>
      </c>
      <c r="H47" s="54">
        <f>SUM(I47:K47)</f>
        <v>6991</v>
      </c>
      <c r="I47" s="60"/>
      <c r="J47" s="60">
        <v>5000</v>
      </c>
      <c r="K47" s="54">
        <v>1991</v>
      </c>
      <c r="L47" s="54"/>
      <c r="M47" s="54"/>
      <c r="N47" s="54"/>
      <c r="O47" s="54"/>
      <c r="P47" s="54">
        <f>+G47</f>
        <v>6991</v>
      </c>
      <c r="Q47" s="54">
        <v>5000</v>
      </c>
      <c r="R47" s="54">
        <f>+P47-Q47</f>
        <v>1991</v>
      </c>
      <c r="S47" s="54">
        <f t="shared" si="20"/>
        <v>1991</v>
      </c>
      <c r="T47" s="54"/>
      <c r="U47" s="54"/>
      <c r="V47" s="54">
        <v>1991</v>
      </c>
      <c r="W47" s="54"/>
      <c r="X47" s="54"/>
      <c r="Y47" s="54"/>
      <c r="Z47" s="54"/>
      <c r="AA47" s="194" t="s">
        <v>289</v>
      </c>
      <c r="AB47" s="321"/>
    </row>
    <row r="48" spans="1:29" s="320" customFormat="1" ht="56.25">
      <c r="A48" s="280"/>
      <c r="B48" s="281"/>
      <c r="C48" s="55" t="s">
        <v>134</v>
      </c>
      <c r="D48" s="194" t="s">
        <v>152</v>
      </c>
      <c r="E48" s="54">
        <v>1</v>
      </c>
      <c r="F48" s="54">
        <v>29446</v>
      </c>
      <c r="G48" s="54">
        <f>+F48</f>
        <v>29446</v>
      </c>
      <c r="H48" s="54">
        <f>SUM(I48:K48)</f>
        <v>29446</v>
      </c>
      <c r="I48" s="54"/>
      <c r="J48" s="60">
        <v>19800</v>
      </c>
      <c r="K48" s="54">
        <v>9646</v>
      </c>
      <c r="L48" s="54"/>
      <c r="M48" s="54"/>
      <c r="N48" s="54"/>
      <c r="O48" s="54"/>
      <c r="P48" s="54">
        <f>+G48</f>
        <v>29446</v>
      </c>
      <c r="Q48" s="54">
        <v>19800</v>
      </c>
      <c r="R48" s="54">
        <f>+P48-Q48</f>
        <v>9646</v>
      </c>
      <c r="S48" s="54">
        <f t="shared" si="20"/>
        <v>9646</v>
      </c>
      <c r="T48" s="54"/>
      <c r="U48" s="54"/>
      <c r="V48" s="54">
        <v>9646</v>
      </c>
      <c r="W48" s="54"/>
      <c r="X48" s="54"/>
      <c r="Y48" s="54"/>
      <c r="Z48" s="54"/>
      <c r="AA48" s="194" t="s">
        <v>290</v>
      </c>
      <c r="AB48" s="321"/>
    </row>
    <row r="49" spans="1:29" s="320" customFormat="1" ht="45">
      <c r="A49" s="280"/>
      <c r="B49" s="281"/>
      <c r="C49" s="55" t="s">
        <v>135</v>
      </c>
      <c r="D49" s="194" t="s">
        <v>152</v>
      </c>
      <c r="E49" s="54">
        <v>1</v>
      </c>
      <c r="F49" s="54">
        <v>129642</v>
      </c>
      <c r="G49" s="54">
        <f>+F49</f>
        <v>129642</v>
      </c>
      <c r="H49" s="54">
        <f>SUM(I49:K49)</f>
        <v>0</v>
      </c>
      <c r="I49" s="54"/>
      <c r="J49" s="54"/>
      <c r="K49" s="54"/>
      <c r="L49" s="54"/>
      <c r="M49" s="54"/>
      <c r="N49" s="54"/>
      <c r="O49" s="54">
        <v>129642</v>
      </c>
      <c r="P49" s="54">
        <f>+G49</f>
        <v>129642</v>
      </c>
      <c r="Q49" s="54">
        <v>129642</v>
      </c>
      <c r="R49" s="54">
        <f>+P49-Q49</f>
        <v>0</v>
      </c>
      <c r="S49" s="54">
        <f t="shared" si="20"/>
        <v>0</v>
      </c>
      <c r="T49" s="54"/>
      <c r="U49" s="54"/>
      <c r="V49" s="54"/>
      <c r="W49" s="54"/>
      <c r="X49" s="54"/>
      <c r="Y49" s="54"/>
      <c r="Z49" s="54"/>
      <c r="AA49" s="194" t="s">
        <v>291</v>
      </c>
      <c r="AB49" s="321"/>
    </row>
    <row r="50" spans="1:29" s="320" customFormat="1" ht="22.5">
      <c r="A50" s="280"/>
      <c r="B50" s="281"/>
      <c r="C50" s="55" t="s">
        <v>174</v>
      </c>
      <c r="D50" s="194" t="s">
        <v>152</v>
      </c>
      <c r="E50" s="54">
        <v>1</v>
      </c>
      <c r="F50" s="54">
        <v>3500</v>
      </c>
      <c r="G50" s="54">
        <v>3500</v>
      </c>
      <c r="H50" s="54"/>
      <c r="I50" s="54"/>
      <c r="J50" s="54"/>
      <c r="K50" s="54"/>
      <c r="L50" s="54"/>
      <c r="M50" s="54"/>
      <c r="N50" s="54"/>
      <c r="O50" s="54">
        <v>3500</v>
      </c>
      <c r="P50" s="54">
        <f>+G50</f>
        <v>3500</v>
      </c>
      <c r="Q50" s="54">
        <v>3500</v>
      </c>
      <c r="R50" s="54">
        <f>+P50-Q50</f>
        <v>0</v>
      </c>
      <c r="S50" s="54">
        <f t="shared" si="20"/>
        <v>0</v>
      </c>
      <c r="T50" s="54"/>
      <c r="U50" s="54"/>
      <c r="V50" s="54"/>
      <c r="W50" s="54"/>
      <c r="X50" s="54"/>
      <c r="Y50" s="54"/>
      <c r="Z50" s="54"/>
      <c r="AA50" s="194" t="s">
        <v>292</v>
      </c>
      <c r="AB50" s="321"/>
    </row>
    <row r="51" spans="1:29" s="320" customFormat="1" ht="45">
      <c r="A51" s="269">
        <v>3</v>
      </c>
      <c r="B51" s="279" t="s">
        <v>137</v>
      </c>
      <c r="C51" s="55" t="s">
        <v>138</v>
      </c>
      <c r="D51" s="194" t="s">
        <v>152</v>
      </c>
      <c r="E51" s="54">
        <v>1</v>
      </c>
      <c r="F51" s="54">
        <v>138509</v>
      </c>
      <c r="G51" s="54">
        <f>+F51</f>
        <v>138509</v>
      </c>
      <c r="H51" s="54">
        <f t="shared" ref="H51:H55" si="21">SUM(I51:K51)</f>
        <v>0</v>
      </c>
      <c r="I51" s="54"/>
      <c r="J51" s="54"/>
      <c r="K51" s="54"/>
      <c r="L51" s="54"/>
      <c r="M51" s="54"/>
      <c r="N51" s="54"/>
      <c r="O51" s="54">
        <v>138509</v>
      </c>
      <c r="P51" s="54">
        <v>138509</v>
      </c>
      <c r="Q51" s="54">
        <v>138509</v>
      </c>
      <c r="R51" s="54">
        <f>+P51-Q51</f>
        <v>0</v>
      </c>
      <c r="S51" s="54">
        <f t="shared" si="20"/>
        <v>0</v>
      </c>
      <c r="T51" s="54"/>
      <c r="U51" s="54"/>
      <c r="V51" s="54"/>
      <c r="W51" s="54"/>
      <c r="X51" s="54"/>
      <c r="Y51" s="54"/>
      <c r="Z51" s="54"/>
      <c r="AA51" s="194" t="s">
        <v>293</v>
      </c>
      <c r="AB51" s="321"/>
    </row>
    <row r="52" spans="1:29" s="320" customFormat="1" ht="56.25">
      <c r="A52" s="278"/>
      <c r="B52" s="276"/>
      <c r="C52" s="55" t="s">
        <v>140</v>
      </c>
      <c r="D52" s="194" t="s">
        <v>141</v>
      </c>
      <c r="E52" s="54">
        <v>1</v>
      </c>
      <c r="F52" s="54">
        <v>2270</v>
      </c>
      <c r="G52" s="54">
        <v>2270</v>
      </c>
      <c r="H52" s="54">
        <f t="shared" si="21"/>
        <v>2270</v>
      </c>
      <c r="I52" s="54"/>
      <c r="J52" s="54"/>
      <c r="K52" s="54">
        <v>2270</v>
      </c>
      <c r="L52" s="54"/>
      <c r="M52" s="54"/>
      <c r="N52" s="54"/>
      <c r="O52" s="54"/>
      <c r="P52" s="54">
        <v>2270</v>
      </c>
      <c r="Q52" s="54">
        <v>2000</v>
      </c>
      <c r="R52" s="54">
        <f>+P52-Q52</f>
        <v>270</v>
      </c>
      <c r="S52" s="54">
        <f t="shared" si="20"/>
        <v>270</v>
      </c>
      <c r="T52" s="54"/>
      <c r="U52" s="54"/>
      <c r="V52" s="54">
        <v>270</v>
      </c>
      <c r="W52" s="54"/>
      <c r="X52" s="54"/>
      <c r="Y52" s="54"/>
      <c r="Z52" s="54"/>
      <c r="AA52" s="194" t="s">
        <v>294</v>
      </c>
      <c r="AB52" s="321"/>
    </row>
    <row r="53" spans="1:29" s="326" customFormat="1" ht="33.75">
      <c r="A53" s="278"/>
      <c r="B53" s="276"/>
      <c r="C53" s="55" t="s">
        <v>307</v>
      </c>
      <c r="D53" s="194" t="s">
        <v>141</v>
      </c>
      <c r="E53" s="54">
        <v>1</v>
      </c>
      <c r="F53" s="54">
        <v>14821</v>
      </c>
      <c r="G53" s="54">
        <v>14821</v>
      </c>
      <c r="H53" s="54">
        <f t="shared" si="21"/>
        <v>14821</v>
      </c>
      <c r="I53" s="54"/>
      <c r="J53" s="54"/>
      <c r="K53" s="54">
        <v>14821</v>
      </c>
      <c r="L53" s="54"/>
      <c r="M53" s="54"/>
      <c r="N53" s="54"/>
      <c r="O53" s="54"/>
      <c r="P53" s="54">
        <v>14821</v>
      </c>
      <c r="Q53" s="56">
        <v>0</v>
      </c>
      <c r="R53" s="56">
        <f>+P53-Q53</f>
        <v>14821</v>
      </c>
      <c r="S53" s="54">
        <f t="shared" si="20"/>
        <v>14821</v>
      </c>
      <c r="T53" s="56"/>
      <c r="U53" s="56"/>
      <c r="V53" s="325">
        <v>14821</v>
      </c>
      <c r="W53" s="56"/>
      <c r="X53" s="56"/>
      <c r="Y53" s="56"/>
      <c r="Z53" s="56"/>
      <c r="AA53" s="56"/>
      <c r="AB53" s="320"/>
      <c r="AC53" s="320"/>
    </row>
    <row r="54" spans="1:29" s="320" customFormat="1" ht="33.75">
      <c r="A54" s="270"/>
      <c r="B54" s="277"/>
      <c r="C54" s="55" t="s">
        <v>142</v>
      </c>
      <c r="D54" s="194" t="s">
        <v>143</v>
      </c>
      <c r="E54" s="54">
        <v>50</v>
      </c>
      <c r="F54" s="54">
        <v>30</v>
      </c>
      <c r="G54" s="54">
        <v>1500</v>
      </c>
      <c r="H54" s="54">
        <f t="shared" si="21"/>
        <v>0</v>
      </c>
      <c r="I54" s="54"/>
      <c r="J54" s="54"/>
      <c r="K54" s="54"/>
      <c r="L54" s="54"/>
      <c r="M54" s="54"/>
      <c r="N54" s="54">
        <v>1500</v>
      </c>
      <c r="O54" s="54"/>
      <c r="P54" s="54">
        <v>700</v>
      </c>
      <c r="Q54" s="54">
        <v>0</v>
      </c>
      <c r="R54" s="54">
        <f>+P54-Q54</f>
        <v>700</v>
      </c>
      <c r="S54" s="54">
        <f t="shared" si="20"/>
        <v>0</v>
      </c>
      <c r="T54" s="54"/>
      <c r="U54" s="54"/>
      <c r="V54" s="54"/>
      <c r="W54" s="54"/>
      <c r="X54" s="54"/>
      <c r="Y54" s="54">
        <v>700</v>
      </c>
      <c r="Z54" s="54"/>
      <c r="AA54" s="194"/>
      <c r="AB54" s="321"/>
    </row>
    <row r="55" spans="1:29" s="320" customFormat="1" ht="45">
      <c r="A55" s="192">
        <v>4</v>
      </c>
      <c r="B55" s="193" t="s">
        <v>144</v>
      </c>
      <c r="C55" s="55" t="s">
        <v>162</v>
      </c>
      <c r="D55" s="194" t="s">
        <v>163</v>
      </c>
      <c r="E55" s="54">
        <v>1</v>
      </c>
      <c r="F55" s="54">
        <v>45000</v>
      </c>
      <c r="G55" s="54">
        <v>45000</v>
      </c>
      <c r="H55" s="54">
        <f t="shared" si="21"/>
        <v>45000</v>
      </c>
      <c r="I55" s="54"/>
      <c r="J55" s="54">
        <v>45000</v>
      </c>
      <c r="K55" s="54"/>
      <c r="L55" s="54"/>
      <c r="M55" s="53"/>
      <c r="N55" s="53"/>
      <c r="O55" s="54"/>
      <c r="P55" s="54">
        <v>45000</v>
      </c>
      <c r="Q55" s="54">
        <v>45000</v>
      </c>
      <c r="R55" s="54">
        <f>+P55-Q55</f>
        <v>0</v>
      </c>
      <c r="S55" s="54">
        <f t="shared" si="20"/>
        <v>0</v>
      </c>
      <c r="T55" s="54"/>
      <c r="U55" s="54"/>
      <c r="V55" s="54"/>
      <c r="W55" s="54"/>
      <c r="X55" s="54"/>
      <c r="Y55" s="54"/>
      <c r="Z55" s="54"/>
      <c r="AA55" s="194" t="s">
        <v>295</v>
      </c>
      <c r="AB55" s="321"/>
    </row>
    <row r="56" spans="1:29" s="326" customFormat="1" ht="22.5">
      <c r="A56" s="192">
        <v>5</v>
      </c>
      <c r="B56" s="193" t="s">
        <v>314</v>
      </c>
      <c r="C56" s="55" t="s">
        <v>310</v>
      </c>
      <c r="D56" s="194" t="s">
        <v>152</v>
      </c>
      <c r="E56" s="54">
        <v>1</v>
      </c>
      <c r="F56" s="54">
        <v>25000</v>
      </c>
      <c r="G56" s="54">
        <v>25000</v>
      </c>
      <c r="H56" s="54">
        <f>SUM(I56:K56)</f>
        <v>25000</v>
      </c>
      <c r="I56" s="54"/>
      <c r="J56" s="54"/>
      <c r="K56" s="54">
        <v>25000</v>
      </c>
      <c r="L56" s="54"/>
      <c r="M56" s="54"/>
      <c r="N56" s="54"/>
      <c r="O56" s="54"/>
      <c r="P56" s="54">
        <v>10000</v>
      </c>
      <c r="Q56" s="54">
        <v>0</v>
      </c>
      <c r="R56" s="54">
        <f>+P56-Q56</f>
        <v>10000</v>
      </c>
      <c r="S56" s="54">
        <f t="shared" si="20"/>
        <v>10000</v>
      </c>
      <c r="T56" s="55"/>
      <c r="U56" s="55"/>
      <c r="V56" s="55">
        <v>10000</v>
      </c>
      <c r="W56" s="55"/>
      <c r="X56" s="55"/>
      <c r="Y56" s="55"/>
      <c r="Z56" s="55"/>
      <c r="AA56" s="55"/>
      <c r="AB56" s="320"/>
      <c r="AC56" s="320"/>
    </row>
    <row r="57" spans="1:29" s="320" customFormat="1" ht="26.25" customHeight="1">
      <c r="A57" s="196" t="s">
        <v>148</v>
      </c>
      <c r="B57" s="275" t="s">
        <v>149</v>
      </c>
      <c r="C57" s="275"/>
      <c r="D57" s="194"/>
      <c r="E57" s="54"/>
      <c r="F57" s="54"/>
      <c r="G57" s="67">
        <f>SUM(G58:G77)</f>
        <v>2195783</v>
      </c>
      <c r="H57" s="67">
        <f t="shared" ref="H57:Z57" si="22">SUM(H58:H77)</f>
        <v>375940</v>
      </c>
      <c r="I57" s="67">
        <f t="shared" si="22"/>
        <v>45000</v>
      </c>
      <c r="J57" s="67">
        <f t="shared" si="22"/>
        <v>246503</v>
      </c>
      <c r="K57" s="67">
        <f t="shared" si="22"/>
        <v>84437</v>
      </c>
      <c r="L57" s="67">
        <f t="shared" si="22"/>
        <v>0</v>
      </c>
      <c r="M57" s="67">
        <f t="shared" si="22"/>
        <v>1819843</v>
      </c>
      <c r="N57" s="67">
        <f t="shared" si="22"/>
        <v>0</v>
      </c>
      <c r="O57" s="67">
        <f t="shared" si="22"/>
        <v>0</v>
      </c>
      <c r="P57" s="67">
        <f t="shared" si="22"/>
        <v>2063824</v>
      </c>
      <c r="Q57" s="67">
        <f t="shared" si="22"/>
        <v>1994007</v>
      </c>
      <c r="R57" s="67">
        <f t="shared" si="22"/>
        <v>69817</v>
      </c>
      <c r="S57" s="67">
        <f t="shared" si="22"/>
        <v>69817</v>
      </c>
      <c r="T57" s="67">
        <f t="shared" si="22"/>
        <v>0</v>
      </c>
      <c r="U57" s="67">
        <f t="shared" si="22"/>
        <v>24691.358024691355</v>
      </c>
      <c r="V57" s="67">
        <f t="shared" si="22"/>
        <v>45125.641975308637</v>
      </c>
      <c r="W57" s="67">
        <f t="shared" si="22"/>
        <v>0</v>
      </c>
      <c r="X57" s="67">
        <f t="shared" si="22"/>
        <v>0</v>
      </c>
      <c r="Y57" s="67">
        <f t="shared" si="22"/>
        <v>0</v>
      </c>
      <c r="Z57" s="67">
        <f t="shared" si="22"/>
        <v>0</v>
      </c>
      <c r="AA57" s="194"/>
      <c r="AB57" s="321"/>
    </row>
    <row r="58" spans="1:29" s="320" customFormat="1" ht="36" customHeight="1">
      <c r="A58" s="196" t="s">
        <v>150</v>
      </c>
      <c r="B58" s="275" t="s">
        <v>175</v>
      </c>
      <c r="C58" s="275"/>
      <c r="D58" s="194"/>
      <c r="E58" s="54"/>
      <c r="F58" s="54"/>
      <c r="G58" s="54"/>
      <c r="H58" s="54"/>
      <c r="I58" s="54"/>
      <c r="J58" s="54"/>
      <c r="K58" s="54"/>
      <c r="L58" s="54"/>
      <c r="M58" s="54"/>
      <c r="N58" s="54"/>
      <c r="O58" s="54"/>
      <c r="P58" s="54"/>
      <c r="Q58" s="54"/>
      <c r="R58" s="54"/>
      <c r="S58" s="54"/>
      <c r="T58" s="54"/>
      <c r="U58" s="54"/>
      <c r="V58" s="54"/>
      <c r="W58" s="54"/>
      <c r="X58" s="54"/>
      <c r="Y58" s="54"/>
      <c r="Z58" s="54"/>
      <c r="AA58" s="194"/>
      <c r="AB58" s="321"/>
    </row>
    <row r="59" spans="1:29" s="320" customFormat="1" ht="67.5">
      <c r="A59" s="194">
        <v>1</v>
      </c>
      <c r="B59" s="195"/>
      <c r="C59" s="55" t="s">
        <v>169</v>
      </c>
      <c r="D59" s="194" t="s">
        <v>152</v>
      </c>
      <c r="E59" s="54">
        <v>1</v>
      </c>
      <c r="F59" s="54">
        <v>170959</v>
      </c>
      <c r="G59" s="54">
        <f>+F59</f>
        <v>170959</v>
      </c>
      <c r="H59" s="54">
        <f>SUM(I59:K59)</f>
        <v>170959</v>
      </c>
      <c r="I59" s="54">
        <v>45000</v>
      </c>
      <c r="J59" s="54">
        <f>170959-45000</f>
        <v>125959</v>
      </c>
      <c r="K59" s="54"/>
      <c r="L59" s="54"/>
      <c r="M59" s="54"/>
      <c r="N59" s="54"/>
      <c r="O59" s="54"/>
      <c r="P59" s="54">
        <v>80000</v>
      </c>
      <c r="Q59" s="54">
        <v>80000</v>
      </c>
      <c r="R59" s="54">
        <f>+P59-Q59</f>
        <v>0</v>
      </c>
      <c r="S59" s="54">
        <f t="shared" ref="S59" si="23">SUM(T59:V59)</f>
        <v>0</v>
      </c>
      <c r="T59" s="54"/>
      <c r="U59" s="54"/>
      <c r="V59" s="54"/>
      <c r="W59" s="54"/>
      <c r="X59" s="54"/>
      <c r="Y59" s="54"/>
      <c r="Z59" s="54"/>
      <c r="AA59" s="194" t="s">
        <v>301</v>
      </c>
      <c r="AB59" s="321"/>
    </row>
    <row r="60" spans="1:29" s="320" customFormat="1" ht="33.75">
      <c r="A60" s="194">
        <v>2</v>
      </c>
      <c r="B60" s="195"/>
      <c r="C60" s="55" t="s">
        <v>170</v>
      </c>
      <c r="D60" s="194" t="s">
        <v>152</v>
      </c>
      <c r="E60" s="54">
        <v>1</v>
      </c>
      <c r="F60" s="54">
        <v>85164</v>
      </c>
      <c r="G60" s="54">
        <v>85164</v>
      </c>
      <c r="H60" s="54">
        <f>SUM(I60:K60)</f>
        <v>85164</v>
      </c>
      <c r="I60" s="54"/>
      <c r="J60" s="54">
        <v>70544</v>
      </c>
      <c r="K60" s="54">
        <v>14620</v>
      </c>
      <c r="L60" s="54"/>
      <c r="M60" s="54"/>
      <c r="N60" s="54"/>
      <c r="O60" s="54"/>
      <c r="P60" s="54">
        <v>85164</v>
      </c>
      <c r="Q60" s="54">
        <v>85164</v>
      </c>
      <c r="R60" s="54">
        <f>+P60-Q60</f>
        <v>0</v>
      </c>
      <c r="S60" s="54"/>
      <c r="T60" s="54"/>
      <c r="U60" s="54"/>
      <c r="V60" s="54"/>
      <c r="W60" s="54"/>
      <c r="X60" s="54"/>
      <c r="Y60" s="54"/>
      <c r="Z60" s="54"/>
      <c r="AA60" s="194" t="s">
        <v>296</v>
      </c>
      <c r="AB60" s="321"/>
    </row>
    <row r="61" spans="1:29" s="324" customFormat="1" ht="45">
      <c r="A61" s="194">
        <v>3</v>
      </c>
      <c r="B61" s="195"/>
      <c r="C61" s="55" t="s">
        <v>173</v>
      </c>
      <c r="D61" s="194" t="s">
        <v>152</v>
      </c>
      <c r="E61" s="54">
        <v>1</v>
      </c>
      <c r="F61" s="54">
        <v>1261000</v>
      </c>
      <c r="G61" s="54">
        <v>1261000</v>
      </c>
      <c r="H61" s="54"/>
      <c r="I61" s="54"/>
      <c r="J61" s="54"/>
      <c r="K61" s="54"/>
      <c r="L61" s="54"/>
      <c r="M61" s="54">
        <v>1261000</v>
      </c>
      <c r="N61" s="54"/>
      <c r="O61" s="54"/>
      <c r="P61" s="54">
        <v>1261000</v>
      </c>
      <c r="Q61" s="54">
        <v>1261000</v>
      </c>
      <c r="R61" s="53">
        <f>+P61-Q61</f>
        <v>0</v>
      </c>
      <c r="S61" s="53">
        <f t="shared" ref="S61" si="24">SUM(T61:V61)</f>
        <v>0</v>
      </c>
      <c r="T61" s="54"/>
      <c r="U61" s="54"/>
      <c r="V61" s="54"/>
      <c r="W61" s="54"/>
      <c r="X61" s="54"/>
      <c r="Y61" s="54"/>
      <c r="Z61" s="54"/>
      <c r="AA61" s="194" t="s">
        <v>299</v>
      </c>
      <c r="AB61" s="321">
        <f t="shared" ref="AB61" si="25">+S61+SUM(W61:Z61)-R61</f>
        <v>0</v>
      </c>
      <c r="AC61" s="320"/>
    </row>
    <row r="62" spans="1:29" s="324" customFormat="1" ht="45">
      <c r="A62" s="194">
        <v>4</v>
      </c>
      <c r="B62" s="195"/>
      <c r="C62" s="55" t="s">
        <v>304</v>
      </c>
      <c r="D62" s="194" t="s">
        <v>152</v>
      </c>
      <c r="E62" s="54">
        <v>1</v>
      </c>
      <c r="F62" s="54">
        <v>306000</v>
      </c>
      <c r="G62" s="54">
        <v>306000</v>
      </c>
      <c r="H62" s="54"/>
      <c r="I62" s="54"/>
      <c r="J62" s="54"/>
      <c r="K62" s="54"/>
      <c r="L62" s="54"/>
      <c r="M62" s="54">
        <v>306000</v>
      </c>
      <c r="N62" s="54"/>
      <c r="O62" s="54"/>
      <c r="P62" s="54">
        <v>306000</v>
      </c>
      <c r="Q62" s="54">
        <v>306000</v>
      </c>
      <c r="R62" s="53">
        <f>+P62-Q62</f>
        <v>0</v>
      </c>
      <c r="S62" s="55"/>
      <c r="T62" s="55"/>
      <c r="U62" s="55"/>
      <c r="V62" s="55"/>
      <c r="W62" s="55"/>
      <c r="X62" s="55"/>
      <c r="Y62" s="55"/>
      <c r="Z62" s="55"/>
      <c r="AA62" s="194" t="s">
        <v>299</v>
      </c>
      <c r="AB62" s="320"/>
      <c r="AC62" s="320"/>
    </row>
    <row r="63" spans="1:29" s="324" customFormat="1" ht="45">
      <c r="A63" s="194">
        <v>5</v>
      </c>
      <c r="B63" s="195"/>
      <c r="C63" s="55" t="s">
        <v>305</v>
      </c>
      <c r="D63" s="194" t="s">
        <v>152</v>
      </c>
      <c r="E63" s="54">
        <v>1</v>
      </c>
      <c r="F63" s="54">
        <v>152843</v>
      </c>
      <c r="G63" s="54">
        <v>152843</v>
      </c>
      <c r="H63" s="54"/>
      <c r="I63" s="54"/>
      <c r="J63" s="54"/>
      <c r="K63" s="54"/>
      <c r="L63" s="54"/>
      <c r="M63" s="54">
        <v>152843</v>
      </c>
      <c r="N63" s="54"/>
      <c r="O63" s="54"/>
      <c r="P63" s="54">
        <v>152843</v>
      </c>
      <c r="Q63" s="54">
        <v>152843</v>
      </c>
      <c r="R63" s="53">
        <f>+P63-Q63</f>
        <v>0</v>
      </c>
      <c r="S63" s="55"/>
      <c r="T63" s="55"/>
      <c r="U63" s="55"/>
      <c r="V63" s="55"/>
      <c r="W63" s="55"/>
      <c r="X63" s="55"/>
      <c r="Y63" s="55"/>
      <c r="Z63" s="55"/>
      <c r="AA63" s="194" t="s">
        <v>299</v>
      </c>
      <c r="AB63" s="320"/>
      <c r="AC63" s="320"/>
    </row>
    <row r="64" spans="1:29" s="320" customFormat="1" ht="36.75" customHeight="1">
      <c r="A64" s="194">
        <v>6</v>
      </c>
      <c r="B64" s="195"/>
      <c r="C64" s="55" t="s">
        <v>176</v>
      </c>
      <c r="D64" s="194" t="s">
        <v>177</v>
      </c>
      <c r="E64" s="54">
        <v>10</v>
      </c>
      <c r="F64" s="54">
        <v>10000</v>
      </c>
      <c r="G64" s="54">
        <f>+E64*F64</f>
        <v>100000</v>
      </c>
      <c r="H64" s="54">
        <f>SUM(I64:K64)</f>
        <v>0</v>
      </c>
      <c r="I64" s="54"/>
      <c r="J64" s="54"/>
      <c r="K64" s="54"/>
      <c r="L64" s="54"/>
      <c r="M64" s="54">
        <v>100000</v>
      </c>
      <c r="N64" s="54"/>
      <c r="O64" s="54"/>
      <c r="P64" s="54">
        <v>100000</v>
      </c>
      <c r="Q64" s="54">
        <v>100000</v>
      </c>
      <c r="R64" s="54">
        <f>+P64-Q64</f>
        <v>0</v>
      </c>
      <c r="S64" s="54"/>
      <c r="T64" s="54"/>
      <c r="U64" s="54"/>
      <c r="V64" s="54"/>
      <c r="W64" s="54"/>
      <c r="X64" s="54"/>
      <c r="Y64" s="54"/>
      <c r="Z64" s="54"/>
      <c r="AA64" s="194" t="s">
        <v>267</v>
      </c>
      <c r="AB64" s="321"/>
    </row>
    <row r="65" spans="1:28" s="320" customFormat="1" ht="78.75">
      <c r="A65" s="194">
        <v>7</v>
      </c>
      <c r="B65" s="195"/>
      <c r="C65" s="55" t="s">
        <v>178</v>
      </c>
      <c r="D65" s="194" t="s">
        <v>179</v>
      </c>
      <c r="E65" s="54">
        <v>81</v>
      </c>
      <c r="F65" s="54">
        <v>1000</v>
      </c>
      <c r="G65" s="54">
        <f>+E65*F65</f>
        <v>81000</v>
      </c>
      <c r="H65" s="54">
        <f>SUM(I65:K65)</f>
        <v>81000</v>
      </c>
      <c r="I65" s="54"/>
      <c r="J65" s="54">
        <v>50000</v>
      </c>
      <c r="K65" s="54">
        <v>31000</v>
      </c>
      <c r="L65" s="54"/>
      <c r="M65" s="54"/>
      <c r="N65" s="54"/>
      <c r="O65" s="54"/>
      <c r="P65" s="54">
        <v>40000</v>
      </c>
      <c r="Q65" s="54">
        <v>0</v>
      </c>
      <c r="R65" s="54">
        <f>+P65-Q65</f>
        <v>40000</v>
      </c>
      <c r="S65" s="54">
        <f t="shared" ref="S65:S70" si="26">SUM(T65:V65)</f>
        <v>40000</v>
      </c>
      <c r="T65" s="54"/>
      <c r="U65" s="54">
        <f>+P65/H65*J65</f>
        <v>24691.358024691355</v>
      </c>
      <c r="V65" s="54">
        <f>+P65/G65*K65</f>
        <v>15308.641975308641</v>
      </c>
      <c r="W65" s="54"/>
      <c r="X65" s="54"/>
      <c r="Y65" s="54"/>
      <c r="Z65" s="54"/>
      <c r="AA65" s="194"/>
      <c r="AB65" s="321"/>
    </row>
    <row r="66" spans="1:28" s="320" customFormat="1" ht="11.25" customHeight="1">
      <c r="A66" s="196" t="s">
        <v>153</v>
      </c>
      <c r="B66" s="275" t="s">
        <v>180</v>
      </c>
      <c r="C66" s="275"/>
      <c r="D66" s="194"/>
      <c r="E66" s="54"/>
      <c r="F66" s="54"/>
      <c r="G66" s="54"/>
      <c r="H66" s="54"/>
      <c r="I66" s="54"/>
      <c r="J66" s="54"/>
      <c r="K66" s="54"/>
      <c r="L66" s="54"/>
      <c r="M66" s="54"/>
      <c r="N66" s="54"/>
      <c r="O66" s="54"/>
      <c r="P66" s="54"/>
      <c r="Q66" s="54"/>
      <c r="R66" s="54"/>
      <c r="S66" s="54"/>
      <c r="T66" s="54"/>
      <c r="U66" s="54"/>
      <c r="V66" s="54"/>
      <c r="W66" s="54"/>
      <c r="X66" s="54"/>
      <c r="Y66" s="54"/>
      <c r="Z66" s="54"/>
      <c r="AA66" s="194"/>
      <c r="AB66" s="321"/>
    </row>
    <row r="67" spans="1:28" s="320" customFormat="1" ht="33.75">
      <c r="A67" s="194">
        <v>1</v>
      </c>
      <c r="B67" s="195"/>
      <c r="C67" s="55" t="s">
        <v>181</v>
      </c>
      <c r="D67" s="194" t="s">
        <v>243</v>
      </c>
      <c r="E67" s="54">
        <v>17</v>
      </c>
      <c r="F67" s="54">
        <v>100</v>
      </c>
      <c r="G67" s="54">
        <f>+E67*F67</f>
        <v>1700</v>
      </c>
      <c r="H67" s="54">
        <f>SUM(I67:K67)</f>
        <v>1700</v>
      </c>
      <c r="I67" s="54"/>
      <c r="J67" s="54"/>
      <c r="K67" s="54">
        <v>1700</v>
      </c>
      <c r="L67" s="54"/>
      <c r="M67" s="54"/>
      <c r="N67" s="54"/>
      <c r="O67" s="54"/>
      <c r="P67" s="54">
        <v>1700</v>
      </c>
      <c r="Q67" s="54">
        <v>0</v>
      </c>
      <c r="R67" s="54">
        <f>+P67-Q67</f>
        <v>1700</v>
      </c>
      <c r="S67" s="54">
        <f t="shared" si="26"/>
        <v>1700</v>
      </c>
      <c r="T67" s="54"/>
      <c r="U67" s="54"/>
      <c r="V67" s="54">
        <v>1700</v>
      </c>
      <c r="W67" s="54"/>
      <c r="X67" s="54"/>
      <c r="Y67" s="54"/>
      <c r="Z67" s="54"/>
      <c r="AA67" s="194"/>
      <c r="AB67" s="321"/>
    </row>
    <row r="68" spans="1:28" s="320" customFormat="1" ht="33.75">
      <c r="A68" s="194">
        <v>2</v>
      </c>
      <c r="B68" s="195"/>
      <c r="C68" s="55" t="s">
        <v>182</v>
      </c>
      <c r="D68" s="194" t="s">
        <v>151</v>
      </c>
      <c r="E68" s="54">
        <v>17</v>
      </c>
      <c r="F68" s="54">
        <v>5</v>
      </c>
      <c r="G68" s="54">
        <f>+E68*F68</f>
        <v>85</v>
      </c>
      <c r="H68" s="54">
        <f>SUM(I68:K68)</f>
        <v>85</v>
      </c>
      <c r="I68" s="54"/>
      <c r="J68" s="54"/>
      <c r="K68" s="54">
        <v>85</v>
      </c>
      <c r="L68" s="54"/>
      <c r="M68" s="54"/>
      <c r="N68" s="54"/>
      <c r="O68" s="54"/>
      <c r="P68" s="54">
        <v>85</v>
      </c>
      <c r="Q68" s="54">
        <v>0</v>
      </c>
      <c r="R68" s="54">
        <f>+P68-Q68</f>
        <v>85</v>
      </c>
      <c r="S68" s="54">
        <f t="shared" si="26"/>
        <v>85</v>
      </c>
      <c r="T68" s="54"/>
      <c r="U68" s="54"/>
      <c r="V68" s="54">
        <v>85</v>
      </c>
      <c r="W68" s="54"/>
      <c r="X68" s="54"/>
      <c r="Y68" s="54"/>
      <c r="Z68" s="54"/>
      <c r="AA68" s="194"/>
      <c r="AB68" s="321"/>
    </row>
    <row r="69" spans="1:28" s="320" customFormat="1" ht="45">
      <c r="A69" s="194">
        <v>3</v>
      </c>
      <c r="B69" s="195"/>
      <c r="C69" s="55" t="s">
        <v>183</v>
      </c>
      <c r="D69" s="194"/>
      <c r="E69" s="54"/>
      <c r="F69" s="54">
        <v>1000</v>
      </c>
      <c r="G69" s="54">
        <v>1000</v>
      </c>
      <c r="H69" s="54">
        <f>SUM(I69:K69)</f>
        <v>1000</v>
      </c>
      <c r="I69" s="54"/>
      <c r="J69" s="54"/>
      <c r="K69" s="54">
        <v>1000</v>
      </c>
      <c r="L69" s="54"/>
      <c r="M69" s="54"/>
      <c r="N69" s="54"/>
      <c r="O69" s="54"/>
      <c r="P69" s="54">
        <v>1000</v>
      </c>
      <c r="Q69" s="54">
        <v>0</v>
      </c>
      <c r="R69" s="54">
        <f>+P69-Q69</f>
        <v>1000</v>
      </c>
      <c r="S69" s="54">
        <f t="shared" si="26"/>
        <v>1000</v>
      </c>
      <c r="T69" s="54"/>
      <c r="U69" s="54"/>
      <c r="V69" s="54">
        <v>1000</v>
      </c>
      <c r="W69" s="54"/>
      <c r="X69" s="54"/>
      <c r="Y69" s="54"/>
      <c r="Z69" s="54"/>
      <c r="AA69" s="194"/>
      <c r="AB69" s="321"/>
    </row>
    <row r="70" spans="1:28" s="320" customFormat="1" ht="56.25">
      <c r="A70" s="194">
        <v>4</v>
      </c>
      <c r="B70" s="195"/>
      <c r="C70" s="55" t="s">
        <v>184</v>
      </c>
      <c r="D70" s="194"/>
      <c r="E70" s="54"/>
      <c r="F70" s="54">
        <v>500</v>
      </c>
      <c r="G70" s="54">
        <v>500</v>
      </c>
      <c r="H70" s="54">
        <f>SUM(I70:K70)</f>
        <v>500</v>
      </c>
      <c r="I70" s="54"/>
      <c r="J70" s="54"/>
      <c r="K70" s="54">
        <v>500</v>
      </c>
      <c r="L70" s="54"/>
      <c r="M70" s="54"/>
      <c r="N70" s="54"/>
      <c r="O70" s="54"/>
      <c r="P70" s="54">
        <v>500</v>
      </c>
      <c r="Q70" s="54">
        <v>0</v>
      </c>
      <c r="R70" s="54">
        <f>+P70-Q70</f>
        <v>500</v>
      </c>
      <c r="S70" s="54">
        <f t="shared" si="26"/>
        <v>500</v>
      </c>
      <c r="T70" s="54"/>
      <c r="U70" s="54"/>
      <c r="V70" s="54">
        <v>500</v>
      </c>
      <c r="W70" s="54"/>
      <c r="X70" s="54"/>
      <c r="Y70" s="54"/>
      <c r="Z70" s="54"/>
      <c r="AA70" s="194"/>
      <c r="AB70" s="321"/>
    </row>
    <row r="71" spans="1:28" s="320" customFormat="1" ht="11.25" customHeight="1">
      <c r="A71" s="196" t="s">
        <v>155</v>
      </c>
      <c r="B71" s="275" t="s">
        <v>187</v>
      </c>
      <c r="C71" s="275"/>
      <c r="D71" s="194"/>
      <c r="E71" s="54"/>
      <c r="F71" s="54"/>
      <c r="G71" s="54"/>
      <c r="H71" s="54"/>
      <c r="I71" s="54"/>
      <c r="J71" s="54"/>
      <c r="K71" s="54"/>
      <c r="L71" s="54"/>
      <c r="M71" s="54"/>
      <c r="N71" s="54"/>
      <c r="O71" s="54"/>
      <c r="P71" s="54"/>
      <c r="Q71" s="54"/>
      <c r="R71" s="54"/>
      <c r="S71" s="54"/>
      <c r="T71" s="54"/>
      <c r="U71" s="54"/>
      <c r="V71" s="54"/>
      <c r="W71" s="54"/>
      <c r="X71" s="54"/>
      <c r="Y71" s="54"/>
      <c r="Z71" s="54"/>
      <c r="AA71" s="194"/>
      <c r="AB71" s="321"/>
    </row>
    <row r="72" spans="1:28" s="320" customFormat="1" ht="52.5" customHeight="1">
      <c r="A72" s="194">
        <v>1</v>
      </c>
      <c r="B72" s="195"/>
      <c r="C72" s="55" t="s">
        <v>188</v>
      </c>
      <c r="D72" s="194" t="s">
        <v>152</v>
      </c>
      <c r="E72" s="54">
        <v>1</v>
      </c>
      <c r="F72" s="54">
        <v>13192</v>
      </c>
      <c r="G72" s="54">
        <v>13192</v>
      </c>
      <c r="H72" s="54">
        <f>SUM(I72:K72)</f>
        <v>13192</v>
      </c>
      <c r="I72" s="54"/>
      <c r="J72" s="54"/>
      <c r="K72" s="54">
        <v>13192</v>
      </c>
      <c r="L72" s="54"/>
      <c r="M72" s="54"/>
      <c r="N72" s="54"/>
      <c r="O72" s="54"/>
      <c r="P72" s="54">
        <v>13192</v>
      </c>
      <c r="Q72" s="54">
        <v>9000</v>
      </c>
      <c r="R72" s="54">
        <f>+P72-Q72</f>
        <v>4192</v>
      </c>
      <c r="S72" s="54">
        <f t="shared" ref="S72:S77" si="27">SUM(T72:V72)</f>
        <v>4192</v>
      </c>
      <c r="T72" s="54"/>
      <c r="U72" s="54"/>
      <c r="V72" s="54">
        <v>4192</v>
      </c>
      <c r="W72" s="54"/>
      <c r="X72" s="54"/>
      <c r="Y72" s="54"/>
      <c r="Z72" s="54"/>
      <c r="AA72" s="194" t="s">
        <v>297</v>
      </c>
      <c r="AB72" s="321"/>
    </row>
    <row r="73" spans="1:28" s="320" customFormat="1" ht="11.25" customHeight="1">
      <c r="A73" s="196" t="s">
        <v>246</v>
      </c>
      <c r="B73" s="275" t="s">
        <v>189</v>
      </c>
      <c r="C73" s="275"/>
      <c r="D73" s="194"/>
      <c r="E73" s="54"/>
      <c r="F73" s="54"/>
      <c r="G73" s="54"/>
      <c r="H73" s="54"/>
      <c r="I73" s="54"/>
      <c r="J73" s="54"/>
      <c r="K73" s="54"/>
      <c r="L73" s="54"/>
      <c r="M73" s="54"/>
      <c r="N73" s="54"/>
      <c r="O73" s="54"/>
      <c r="P73" s="54"/>
      <c r="Q73" s="54"/>
      <c r="R73" s="54"/>
      <c r="S73" s="54"/>
      <c r="T73" s="54"/>
      <c r="U73" s="54"/>
      <c r="V73" s="54"/>
      <c r="W73" s="54"/>
      <c r="X73" s="54"/>
      <c r="Y73" s="54"/>
      <c r="Z73" s="54"/>
      <c r="AA73" s="194"/>
      <c r="AB73" s="321"/>
    </row>
    <row r="74" spans="1:28" s="320" customFormat="1" ht="33.75">
      <c r="A74" s="194">
        <v>1</v>
      </c>
      <c r="B74" s="179"/>
      <c r="C74" s="55" t="s">
        <v>190</v>
      </c>
      <c r="D74" s="194" t="s">
        <v>191</v>
      </c>
      <c r="E74" s="54">
        <v>17</v>
      </c>
      <c r="F74" s="54">
        <v>20</v>
      </c>
      <c r="G74" s="54">
        <f>+E74*F74</f>
        <v>340</v>
      </c>
      <c r="H74" s="54">
        <v>340</v>
      </c>
      <c r="I74" s="54"/>
      <c r="J74" s="54"/>
      <c r="K74" s="54">
        <v>340</v>
      </c>
      <c r="L74" s="54"/>
      <c r="M74" s="54"/>
      <c r="N74" s="54"/>
      <c r="O74" s="54"/>
      <c r="P74" s="54">
        <v>340</v>
      </c>
      <c r="Q74" s="54">
        <v>0</v>
      </c>
      <c r="R74" s="54">
        <f>+P74-Q74</f>
        <v>340</v>
      </c>
      <c r="S74" s="54">
        <f t="shared" si="27"/>
        <v>340</v>
      </c>
      <c r="T74" s="54"/>
      <c r="U74" s="54"/>
      <c r="V74" s="54">
        <v>340</v>
      </c>
      <c r="W74" s="54"/>
      <c r="X74" s="54"/>
      <c r="Y74" s="54"/>
      <c r="Z74" s="54"/>
      <c r="AA74" s="194" t="s">
        <v>85</v>
      </c>
      <c r="AB74" s="321"/>
    </row>
    <row r="75" spans="1:28" s="320" customFormat="1" ht="45">
      <c r="A75" s="194">
        <v>2</v>
      </c>
      <c r="B75" s="179"/>
      <c r="C75" s="55" t="s">
        <v>193</v>
      </c>
      <c r="D75" s="194" t="s">
        <v>192</v>
      </c>
      <c r="E75" s="54">
        <v>1</v>
      </c>
      <c r="F75" s="54">
        <v>10000</v>
      </c>
      <c r="G75" s="54">
        <f>+E75*F75</f>
        <v>10000</v>
      </c>
      <c r="H75" s="54">
        <v>10000</v>
      </c>
      <c r="I75" s="54"/>
      <c r="J75" s="54"/>
      <c r="K75" s="54">
        <v>10000</v>
      </c>
      <c r="L75" s="54"/>
      <c r="M75" s="54"/>
      <c r="N75" s="54"/>
      <c r="O75" s="54"/>
      <c r="P75" s="54">
        <v>10000</v>
      </c>
      <c r="Q75" s="54">
        <v>0</v>
      </c>
      <c r="R75" s="54">
        <f>+P75-Q75</f>
        <v>10000</v>
      </c>
      <c r="S75" s="54">
        <f t="shared" si="27"/>
        <v>10000</v>
      </c>
      <c r="T75" s="54"/>
      <c r="U75" s="54"/>
      <c r="V75" s="54">
        <v>10000</v>
      </c>
      <c r="W75" s="54"/>
      <c r="X75" s="54"/>
      <c r="Y75" s="54"/>
      <c r="Z75" s="54"/>
      <c r="AA75" s="194" t="s">
        <v>85</v>
      </c>
      <c r="AB75" s="321"/>
    </row>
    <row r="76" spans="1:28" s="320" customFormat="1" ht="11.25" customHeight="1">
      <c r="A76" s="196" t="s">
        <v>156</v>
      </c>
      <c r="B76" s="275" t="s">
        <v>272</v>
      </c>
      <c r="C76" s="275"/>
      <c r="D76" s="194"/>
      <c r="E76" s="54"/>
      <c r="F76" s="54"/>
      <c r="G76" s="54"/>
      <c r="H76" s="54"/>
      <c r="I76" s="54"/>
      <c r="J76" s="54"/>
      <c r="K76" s="54"/>
      <c r="L76" s="54"/>
      <c r="M76" s="54"/>
      <c r="N76" s="54"/>
      <c r="O76" s="54"/>
      <c r="P76" s="54"/>
      <c r="Q76" s="54"/>
      <c r="R76" s="54"/>
      <c r="S76" s="54"/>
      <c r="T76" s="54"/>
      <c r="U76" s="54"/>
      <c r="V76" s="54"/>
      <c r="W76" s="54"/>
      <c r="X76" s="54"/>
      <c r="Y76" s="54"/>
      <c r="Z76" s="54"/>
      <c r="AA76" s="194"/>
      <c r="AB76" s="321"/>
    </row>
    <row r="77" spans="1:28" s="320" customFormat="1" ht="11.25">
      <c r="A77" s="194">
        <v>1</v>
      </c>
      <c r="B77" s="179"/>
      <c r="C77" s="55" t="s">
        <v>273</v>
      </c>
      <c r="D77" s="194" t="s">
        <v>168</v>
      </c>
      <c r="E77" s="54">
        <v>1</v>
      </c>
      <c r="F77" s="54">
        <v>12000</v>
      </c>
      <c r="G77" s="54">
        <f>+E77*F77</f>
        <v>12000</v>
      </c>
      <c r="H77" s="54">
        <f>SUM(I77:K77)</f>
        <v>12000</v>
      </c>
      <c r="I77" s="54"/>
      <c r="J77" s="54"/>
      <c r="K77" s="54">
        <v>12000</v>
      </c>
      <c r="L77" s="54"/>
      <c r="M77" s="54"/>
      <c r="N77" s="54"/>
      <c r="O77" s="54"/>
      <c r="P77" s="54">
        <v>12000</v>
      </c>
      <c r="Q77" s="54">
        <v>0</v>
      </c>
      <c r="R77" s="54">
        <f>+P77-Q77</f>
        <v>12000</v>
      </c>
      <c r="S77" s="54">
        <f t="shared" si="27"/>
        <v>12000</v>
      </c>
      <c r="T77" s="54"/>
      <c r="U77" s="54"/>
      <c r="V77" s="54">
        <v>12000</v>
      </c>
      <c r="W77" s="54"/>
      <c r="X77" s="54"/>
      <c r="Y77" s="54"/>
      <c r="Z77" s="54"/>
      <c r="AA77" s="194" t="s">
        <v>85</v>
      </c>
      <c r="AB77" s="321"/>
    </row>
    <row r="78" spans="1:28" s="320" customFormat="1" ht="11.25">
      <c r="A78" s="196"/>
      <c r="B78" s="179"/>
      <c r="C78" s="196" t="s">
        <v>159</v>
      </c>
      <c r="D78" s="191"/>
      <c r="E78" s="38"/>
      <c r="F78" s="38"/>
      <c r="G78" s="67">
        <f t="shared" ref="G78:Z78" si="28">+G57+G42+G7</f>
        <v>3296569</v>
      </c>
      <c r="H78" s="67">
        <f t="shared" si="28"/>
        <v>759230</v>
      </c>
      <c r="I78" s="67">
        <f t="shared" si="28"/>
        <v>46500</v>
      </c>
      <c r="J78" s="67">
        <f t="shared" si="28"/>
        <v>350305.4</v>
      </c>
      <c r="K78" s="67">
        <f t="shared" si="28"/>
        <v>362424.6</v>
      </c>
      <c r="L78" s="67">
        <f t="shared" si="28"/>
        <v>0</v>
      </c>
      <c r="M78" s="67">
        <f t="shared" si="28"/>
        <v>2185318</v>
      </c>
      <c r="N78" s="67">
        <f t="shared" si="28"/>
        <v>65370</v>
      </c>
      <c r="O78" s="67">
        <f t="shared" si="28"/>
        <v>286651</v>
      </c>
      <c r="P78" s="67">
        <f t="shared" si="28"/>
        <v>3019980</v>
      </c>
      <c r="Q78" s="67">
        <f t="shared" si="28"/>
        <v>2736104.2</v>
      </c>
      <c r="R78" s="67">
        <f t="shared" si="28"/>
        <v>283875.8</v>
      </c>
      <c r="S78" s="67">
        <f t="shared" si="28"/>
        <v>243849.8</v>
      </c>
      <c r="T78" s="67">
        <f t="shared" si="28"/>
        <v>0</v>
      </c>
      <c r="U78" s="67">
        <f t="shared" si="28"/>
        <v>37691.358024691355</v>
      </c>
      <c r="V78" s="67">
        <f t="shared" si="28"/>
        <v>206158.44197530864</v>
      </c>
      <c r="W78" s="67">
        <f t="shared" si="28"/>
        <v>0</v>
      </c>
      <c r="X78" s="67">
        <f t="shared" si="28"/>
        <v>13500</v>
      </c>
      <c r="Y78" s="67">
        <f t="shared" si="28"/>
        <v>22526</v>
      </c>
      <c r="Z78" s="67">
        <f t="shared" si="28"/>
        <v>1500</v>
      </c>
      <c r="AA78" s="194"/>
      <c r="AB78" s="321"/>
    </row>
    <row r="81" spans="3:16">
      <c r="C81" s="327"/>
    </row>
    <row r="82" spans="3:16">
      <c r="P82" s="327"/>
    </row>
  </sheetData>
  <mergeCells count="55">
    <mergeCell ref="B73:C73"/>
    <mergeCell ref="B76:C76"/>
    <mergeCell ref="A43:A44"/>
    <mergeCell ref="B43:B44"/>
    <mergeCell ref="A45:A50"/>
    <mergeCell ref="B45:B50"/>
    <mergeCell ref="A51:A54"/>
    <mergeCell ref="B51:B54"/>
    <mergeCell ref="O4:O5"/>
    <mergeCell ref="S4:S5"/>
    <mergeCell ref="X4:X5"/>
    <mergeCell ref="B66:C66"/>
    <mergeCell ref="B71:C71"/>
    <mergeCell ref="C3:C5"/>
    <mergeCell ref="D3:D5"/>
    <mergeCell ref="E3:E5"/>
    <mergeCell ref="F3:F5"/>
    <mergeCell ref="N4:N5"/>
    <mergeCell ref="A20:A32"/>
    <mergeCell ref="B20:B32"/>
    <mergeCell ref="A33:A34"/>
    <mergeCell ref="B33:B34"/>
    <mergeCell ref="A35:A36"/>
    <mergeCell ref="B35:B36"/>
    <mergeCell ref="A38:A39"/>
    <mergeCell ref="B38:B39"/>
    <mergeCell ref="B42:C42"/>
    <mergeCell ref="P3:P5"/>
    <mergeCell ref="B58:C58"/>
    <mergeCell ref="B7:C7"/>
    <mergeCell ref="H3:O3"/>
    <mergeCell ref="B14:B18"/>
    <mergeCell ref="B57:C57"/>
    <mergeCell ref="A14:A18"/>
    <mergeCell ref="A8:A9"/>
    <mergeCell ref="B8:B9"/>
    <mergeCell ref="A10:A13"/>
    <mergeCell ref="B10:B13"/>
    <mergeCell ref="G3:G5"/>
    <mergeCell ref="A3:A5"/>
    <mergeCell ref="H4:H5"/>
    <mergeCell ref="I4:K4"/>
    <mergeCell ref="L4:L5"/>
    <mergeCell ref="M4:M5"/>
    <mergeCell ref="A1:AA1"/>
    <mergeCell ref="Z2:AA2"/>
    <mergeCell ref="Q3:Q5"/>
    <mergeCell ref="R3:Z3"/>
    <mergeCell ref="AA3:AA5"/>
    <mergeCell ref="R4:R5"/>
    <mergeCell ref="T4:V4"/>
    <mergeCell ref="W4:W5"/>
    <mergeCell ref="Y4:Y5"/>
    <mergeCell ref="Z4:Z5"/>
    <mergeCell ref="B3:B5"/>
  </mergeCells>
  <pageMargins left="0.35433070866141736" right="0.15748031496062992" top="0.47244094488188981" bottom="0.43307086614173229" header="0.31496062992125984" footer="0.31496062992125984"/>
  <pageSetup paperSize="9" scale="86" orientation="landscape"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8"/>
  <sheetViews>
    <sheetView tabSelected="1" view="pageBreakPreview" zoomScale="115" zoomScaleNormal="115" zoomScaleSheetLayoutView="115" workbookViewId="0">
      <selection activeCell="G9" sqref="G9"/>
    </sheetView>
  </sheetViews>
  <sheetFormatPr defaultColWidth="9.140625" defaultRowHeight="15"/>
  <cols>
    <col min="1" max="1" width="4.140625" style="51" customWidth="1"/>
    <col min="2" max="2" width="9.140625" style="57"/>
    <col min="3" max="3" width="24.42578125" style="51" customWidth="1"/>
    <col min="4" max="4" width="6.140625" style="51" customWidth="1"/>
    <col min="5" max="5" width="5.85546875" style="51" customWidth="1"/>
    <col min="6" max="7" width="8" style="51" customWidth="1"/>
    <col min="8" max="8" width="7.7109375" style="51" hidden="1" customWidth="1"/>
    <col min="9" max="10" width="6.42578125" style="51" hidden="1" customWidth="1"/>
    <col min="11" max="11" width="6.7109375" style="51" hidden="1" customWidth="1"/>
    <col min="12" max="12" width="7" style="51" hidden="1" customWidth="1"/>
    <col min="13" max="13" width="8.140625" style="51" hidden="1" customWidth="1"/>
    <col min="14" max="14" width="7.5703125" style="51" hidden="1" customWidth="1"/>
    <col min="15" max="15" width="6.7109375" style="51" hidden="1" customWidth="1"/>
    <col min="16" max="26" width="7.85546875" style="51" customWidth="1"/>
    <col min="27" max="27" width="16.7109375" style="58" customWidth="1"/>
    <col min="28" max="16384" width="9.140625" style="51"/>
  </cols>
  <sheetData>
    <row r="1" spans="1:28" s="64" customFormat="1" ht="28.5" customHeight="1">
      <c r="A1" s="291" t="s">
        <v>569</v>
      </c>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row>
    <row r="2" spans="1:28" s="64" customFormat="1">
      <c r="B2" s="65"/>
      <c r="H2" s="51"/>
      <c r="I2" s="51"/>
      <c r="J2" s="51"/>
      <c r="K2" s="51"/>
      <c r="L2" s="51"/>
      <c r="M2" s="51"/>
      <c r="N2" s="51"/>
      <c r="O2" s="51"/>
      <c r="P2" s="51"/>
      <c r="Z2" s="316" t="s">
        <v>302</v>
      </c>
      <c r="AA2" s="316"/>
    </row>
    <row r="3" spans="1:28" s="52" customFormat="1" ht="15" customHeight="1">
      <c r="A3" s="238" t="s">
        <v>34</v>
      </c>
      <c r="B3" s="249" t="s">
        <v>111</v>
      </c>
      <c r="C3" s="238" t="s">
        <v>112</v>
      </c>
      <c r="D3" s="238" t="s">
        <v>113</v>
      </c>
      <c r="E3" s="238" t="s">
        <v>114</v>
      </c>
      <c r="F3" s="236" t="s">
        <v>203</v>
      </c>
      <c r="G3" s="236" t="s">
        <v>204</v>
      </c>
      <c r="H3" s="238" t="s">
        <v>115</v>
      </c>
      <c r="I3" s="238"/>
      <c r="J3" s="238"/>
      <c r="K3" s="238"/>
      <c r="L3" s="238"/>
      <c r="M3" s="238"/>
      <c r="N3" s="238"/>
      <c r="O3" s="238"/>
      <c r="P3" s="241" t="s">
        <v>470</v>
      </c>
      <c r="Q3" s="236" t="s">
        <v>277</v>
      </c>
      <c r="R3" s="285" t="s">
        <v>278</v>
      </c>
      <c r="S3" s="286"/>
      <c r="T3" s="286"/>
      <c r="U3" s="286"/>
      <c r="V3" s="286"/>
      <c r="W3" s="286"/>
      <c r="X3" s="286"/>
      <c r="Y3" s="286"/>
      <c r="Z3" s="287"/>
      <c r="AA3" s="262" t="s">
        <v>303</v>
      </c>
    </row>
    <row r="4" spans="1:28" s="52" customFormat="1" ht="15" customHeight="1">
      <c r="A4" s="238"/>
      <c r="B4" s="249"/>
      <c r="C4" s="238"/>
      <c r="D4" s="238"/>
      <c r="E4" s="238"/>
      <c r="F4" s="237"/>
      <c r="G4" s="237"/>
      <c r="H4" s="238" t="s">
        <v>117</v>
      </c>
      <c r="I4" s="239" t="s">
        <v>118</v>
      </c>
      <c r="J4" s="240"/>
      <c r="K4" s="241"/>
      <c r="L4" s="238" t="s">
        <v>119</v>
      </c>
      <c r="M4" s="238" t="s">
        <v>120</v>
      </c>
      <c r="N4" s="236" t="s">
        <v>121</v>
      </c>
      <c r="O4" s="238" t="s">
        <v>122</v>
      </c>
      <c r="P4" s="283"/>
      <c r="Q4" s="237"/>
      <c r="R4" s="237" t="s">
        <v>16</v>
      </c>
      <c r="S4" s="282" t="s">
        <v>117</v>
      </c>
      <c r="T4" s="288" t="s">
        <v>118</v>
      </c>
      <c r="U4" s="289"/>
      <c r="V4" s="283"/>
      <c r="W4" s="282" t="s">
        <v>119</v>
      </c>
      <c r="X4" s="282" t="s">
        <v>120</v>
      </c>
      <c r="Y4" s="237" t="s">
        <v>121</v>
      </c>
      <c r="Z4" s="282" t="s">
        <v>122</v>
      </c>
      <c r="AA4" s="266"/>
    </row>
    <row r="5" spans="1:28" s="52" customFormat="1" ht="21">
      <c r="A5" s="236"/>
      <c r="B5" s="250"/>
      <c r="C5" s="236"/>
      <c r="D5" s="236"/>
      <c r="E5" s="236"/>
      <c r="F5" s="237"/>
      <c r="G5" s="237"/>
      <c r="H5" s="236"/>
      <c r="I5" s="190" t="s">
        <v>123</v>
      </c>
      <c r="J5" s="190" t="s">
        <v>124</v>
      </c>
      <c r="K5" s="190" t="s">
        <v>125</v>
      </c>
      <c r="L5" s="236"/>
      <c r="M5" s="236"/>
      <c r="N5" s="237"/>
      <c r="O5" s="236"/>
      <c r="P5" s="284"/>
      <c r="Q5" s="282"/>
      <c r="R5" s="282"/>
      <c r="S5" s="236"/>
      <c r="T5" s="190" t="s">
        <v>123</v>
      </c>
      <c r="U5" s="190" t="s">
        <v>124</v>
      </c>
      <c r="V5" s="190" t="s">
        <v>125</v>
      </c>
      <c r="W5" s="236"/>
      <c r="X5" s="236"/>
      <c r="Y5" s="237"/>
      <c r="Z5" s="236"/>
      <c r="AA5" s="266"/>
    </row>
    <row r="6" spans="1:28" s="62" customFormat="1">
      <c r="A6" s="161">
        <v>1</v>
      </c>
      <c r="B6" s="161">
        <v>2</v>
      </c>
      <c r="C6" s="161">
        <v>3</v>
      </c>
      <c r="D6" s="161">
        <v>4</v>
      </c>
      <c r="E6" s="161">
        <v>5</v>
      </c>
      <c r="F6" s="161">
        <v>6</v>
      </c>
      <c r="G6" s="161">
        <v>7</v>
      </c>
      <c r="H6" s="161">
        <v>8</v>
      </c>
      <c r="I6" s="161">
        <v>9</v>
      </c>
      <c r="J6" s="161">
        <v>10</v>
      </c>
      <c r="K6" s="161">
        <v>11</v>
      </c>
      <c r="L6" s="161">
        <v>12</v>
      </c>
      <c r="M6" s="161">
        <v>13</v>
      </c>
      <c r="N6" s="161">
        <v>14</v>
      </c>
      <c r="O6" s="161">
        <v>15</v>
      </c>
      <c r="P6" s="161">
        <v>8</v>
      </c>
      <c r="Q6" s="161">
        <v>9</v>
      </c>
      <c r="R6" s="161">
        <v>10</v>
      </c>
      <c r="S6" s="161">
        <v>11</v>
      </c>
      <c r="T6" s="161">
        <v>12</v>
      </c>
      <c r="U6" s="161">
        <v>13</v>
      </c>
      <c r="V6" s="161">
        <v>14</v>
      </c>
      <c r="W6" s="161">
        <v>15</v>
      </c>
      <c r="X6" s="161">
        <v>16</v>
      </c>
      <c r="Y6" s="161">
        <v>17</v>
      </c>
      <c r="Z6" s="161">
        <v>18</v>
      </c>
      <c r="AA6" s="161">
        <v>19</v>
      </c>
    </row>
    <row r="7" spans="1:28" s="59" customFormat="1" ht="11.25" customHeight="1">
      <c r="A7" s="137" t="s">
        <v>36</v>
      </c>
      <c r="B7" s="242" t="s">
        <v>194</v>
      </c>
      <c r="C7" s="242"/>
      <c r="D7" s="137"/>
      <c r="E7" s="138"/>
      <c r="F7" s="138"/>
      <c r="G7" s="139">
        <f t="shared" ref="G7:Q7" si="0">SUM(G8:G28)</f>
        <v>235290</v>
      </c>
      <c r="H7" s="139">
        <f t="shared" si="0"/>
        <v>180996</v>
      </c>
      <c r="I7" s="139">
        <f t="shared" si="0"/>
        <v>0</v>
      </c>
      <c r="J7" s="139">
        <f t="shared" si="0"/>
        <v>9459.2000000000007</v>
      </c>
      <c r="K7" s="139">
        <f t="shared" si="0"/>
        <v>171536.8</v>
      </c>
      <c r="L7" s="139">
        <f t="shared" si="0"/>
        <v>0</v>
      </c>
      <c r="M7" s="139">
        <f t="shared" si="0"/>
        <v>0</v>
      </c>
      <c r="N7" s="139">
        <f t="shared" si="0"/>
        <v>54294</v>
      </c>
      <c r="O7" s="139">
        <f t="shared" si="0"/>
        <v>0</v>
      </c>
      <c r="P7" s="139">
        <f t="shared" si="0"/>
        <v>140790</v>
      </c>
      <c r="Q7" s="139">
        <f t="shared" si="0"/>
        <v>4659.2</v>
      </c>
      <c r="R7" s="139">
        <f t="shared" ref="R7:Z7" si="1">SUM(R8:R28)</f>
        <v>136130.79999999999</v>
      </c>
      <c r="S7" s="139">
        <f t="shared" si="1"/>
        <v>103166.79999999999</v>
      </c>
      <c r="T7" s="139">
        <f t="shared" si="1"/>
        <v>0</v>
      </c>
      <c r="U7" s="139">
        <f t="shared" si="1"/>
        <v>0</v>
      </c>
      <c r="V7" s="139">
        <f t="shared" si="1"/>
        <v>103166.79999999999</v>
      </c>
      <c r="W7" s="139">
        <f t="shared" si="1"/>
        <v>0</v>
      </c>
      <c r="X7" s="139">
        <f t="shared" si="1"/>
        <v>0</v>
      </c>
      <c r="Y7" s="139">
        <f t="shared" si="1"/>
        <v>32964</v>
      </c>
      <c r="Z7" s="139">
        <f t="shared" si="1"/>
        <v>0</v>
      </c>
      <c r="AA7" s="185"/>
    </row>
    <row r="8" spans="1:28" s="59" customFormat="1" ht="33.75">
      <c r="A8" s="244"/>
      <c r="B8" s="243" t="s">
        <v>136</v>
      </c>
      <c r="C8" s="140" t="s">
        <v>210</v>
      </c>
      <c r="D8" s="185" t="s">
        <v>211</v>
      </c>
      <c r="E8" s="142">
        <v>14.8</v>
      </c>
      <c r="F8" s="142">
        <v>900</v>
      </c>
      <c r="G8" s="143">
        <f>+F8*E8</f>
        <v>13320</v>
      </c>
      <c r="H8" s="141">
        <f>+G8-N8</f>
        <v>10656</v>
      </c>
      <c r="I8" s="143"/>
      <c r="J8" s="143">
        <f>+H8*0.7</f>
        <v>7459.2</v>
      </c>
      <c r="K8" s="143">
        <f>+H8*0.3</f>
        <v>3196.7999999999997</v>
      </c>
      <c r="L8" s="143"/>
      <c r="M8" s="143"/>
      <c r="N8" s="143">
        <f>+G8*0.2</f>
        <v>2664</v>
      </c>
      <c r="O8" s="143"/>
      <c r="P8" s="141">
        <v>8320</v>
      </c>
      <c r="Q8" s="141">
        <f>+P8/G8*J8</f>
        <v>4659.2</v>
      </c>
      <c r="R8" s="141">
        <f t="shared" ref="R8:R28" si="2">+P8-Q8</f>
        <v>3660.8</v>
      </c>
      <c r="S8" s="141">
        <f t="shared" ref="S8:S13" si="3">SUM(T8:V8)</f>
        <v>1996.8</v>
      </c>
      <c r="T8" s="141"/>
      <c r="U8" s="143"/>
      <c r="V8" s="143">
        <f>+P8/G8*K8</f>
        <v>1996.8</v>
      </c>
      <c r="W8" s="141"/>
      <c r="X8" s="141"/>
      <c r="Y8" s="141">
        <f>+P8/G8*N8</f>
        <v>1664</v>
      </c>
      <c r="Z8" s="141"/>
      <c r="AA8" s="185" t="s">
        <v>486</v>
      </c>
      <c r="AB8" s="162">
        <f t="shared" ref="AB8:AB54" si="4">+S8+SUM(W8:Z8)-R8</f>
        <v>0</v>
      </c>
    </row>
    <row r="9" spans="1:28" s="59" customFormat="1" ht="33.75">
      <c r="A9" s="251"/>
      <c r="B9" s="251"/>
      <c r="C9" s="140" t="s">
        <v>212</v>
      </c>
      <c r="D9" s="185"/>
      <c r="E9" s="142">
        <v>1658</v>
      </c>
      <c r="F9" s="142">
        <v>20</v>
      </c>
      <c r="G9" s="143">
        <f t="shared" ref="G9:G15" si="5">+E9*F9</f>
        <v>33160</v>
      </c>
      <c r="H9" s="141">
        <f>SUM(I9:K9)</f>
        <v>8290</v>
      </c>
      <c r="I9" s="143"/>
      <c r="J9" s="143"/>
      <c r="K9" s="143">
        <f>+E9*5</f>
        <v>8290</v>
      </c>
      <c r="L9" s="143"/>
      <c r="M9" s="143"/>
      <c r="N9" s="143">
        <f>+G9-K9</f>
        <v>24870</v>
      </c>
      <c r="O9" s="143"/>
      <c r="P9" s="141">
        <v>18160</v>
      </c>
      <c r="Q9" s="141">
        <v>0</v>
      </c>
      <c r="R9" s="141">
        <f t="shared" si="2"/>
        <v>18160</v>
      </c>
      <c r="S9" s="141">
        <f t="shared" si="3"/>
        <v>4540</v>
      </c>
      <c r="T9" s="141"/>
      <c r="U9" s="141"/>
      <c r="V9" s="141">
        <f>+P9/G9*K9</f>
        <v>4540</v>
      </c>
      <c r="W9" s="141"/>
      <c r="X9" s="141"/>
      <c r="Y9" s="141">
        <f>+P9/G9*N9</f>
        <v>13620</v>
      </c>
      <c r="Z9" s="141"/>
      <c r="AA9" s="185" t="s">
        <v>283</v>
      </c>
      <c r="AB9" s="162">
        <f t="shared" si="4"/>
        <v>0</v>
      </c>
    </row>
    <row r="10" spans="1:28" s="59" customFormat="1" ht="22.5">
      <c r="A10" s="185">
        <v>2</v>
      </c>
      <c r="B10" s="186" t="s">
        <v>137</v>
      </c>
      <c r="C10" s="140" t="s">
        <v>213</v>
      </c>
      <c r="D10" s="185" t="s">
        <v>211</v>
      </c>
      <c r="E10" s="142">
        <v>29</v>
      </c>
      <c r="F10" s="142">
        <v>50</v>
      </c>
      <c r="G10" s="143">
        <f t="shared" si="5"/>
        <v>1450</v>
      </c>
      <c r="H10" s="141"/>
      <c r="I10" s="143"/>
      <c r="J10" s="143"/>
      <c r="K10" s="143"/>
      <c r="L10" s="143"/>
      <c r="M10" s="143"/>
      <c r="N10" s="143">
        <v>1450</v>
      </c>
      <c r="O10" s="143"/>
      <c r="P10" s="141">
        <v>750</v>
      </c>
      <c r="Q10" s="141"/>
      <c r="R10" s="141">
        <f t="shared" si="2"/>
        <v>750</v>
      </c>
      <c r="S10" s="141">
        <f t="shared" si="3"/>
        <v>0</v>
      </c>
      <c r="T10" s="141"/>
      <c r="U10" s="141"/>
      <c r="V10" s="141"/>
      <c r="W10" s="141"/>
      <c r="X10" s="141"/>
      <c r="Y10" s="141">
        <v>750</v>
      </c>
      <c r="Z10" s="141"/>
      <c r="AA10" s="185" t="s">
        <v>255</v>
      </c>
      <c r="AB10" s="162">
        <f t="shared" si="4"/>
        <v>0</v>
      </c>
    </row>
    <row r="11" spans="1:28" s="59" customFormat="1" ht="22.5" customHeight="1">
      <c r="A11" s="257">
        <v>3</v>
      </c>
      <c r="B11" s="258" t="s">
        <v>237</v>
      </c>
      <c r="C11" s="145" t="s">
        <v>214</v>
      </c>
      <c r="D11" s="188" t="s">
        <v>196</v>
      </c>
      <c r="E11" s="146">
        <v>48</v>
      </c>
      <c r="F11" s="146">
        <v>1000</v>
      </c>
      <c r="G11" s="147">
        <f t="shared" si="5"/>
        <v>48000</v>
      </c>
      <c r="H11" s="141">
        <f t="shared" ref="H11:H20" si="6">SUM(I11:K11)</f>
        <v>43200</v>
      </c>
      <c r="I11" s="147"/>
      <c r="J11" s="147"/>
      <c r="K11" s="147">
        <f t="shared" ref="K11:K16" si="7">+G11*0.9</f>
        <v>43200</v>
      </c>
      <c r="L11" s="147"/>
      <c r="M11" s="147"/>
      <c r="N11" s="147">
        <f t="shared" ref="N11:N16" si="8">+G11*0.1</f>
        <v>4800</v>
      </c>
      <c r="O11" s="147"/>
      <c r="P11" s="141">
        <v>28000</v>
      </c>
      <c r="Q11" s="141"/>
      <c r="R11" s="141">
        <f t="shared" si="2"/>
        <v>28000</v>
      </c>
      <c r="S11" s="141">
        <f t="shared" si="3"/>
        <v>25200</v>
      </c>
      <c r="T11" s="141"/>
      <c r="U11" s="141"/>
      <c r="V11" s="141">
        <f t="shared" ref="V11:V16" si="9">+$P11/$G11*K11</f>
        <v>25200</v>
      </c>
      <c r="W11" s="141"/>
      <c r="X11" s="141"/>
      <c r="Y11" s="141">
        <f t="shared" ref="Y11:Y16" si="10">+$P11/$G11*N11</f>
        <v>2800</v>
      </c>
      <c r="Z11" s="141"/>
      <c r="AA11" s="185"/>
      <c r="AB11" s="162">
        <f t="shared" si="4"/>
        <v>0</v>
      </c>
    </row>
    <row r="12" spans="1:28" s="59" customFormat="1" ht="22.5">
      <c r="A12" s="257"/>
      <c r="B12" s="258"/>
      <c r="C12" s="145" t="s">
        <v>215</v>
      </c>
      <c r="D12" s="188" t="s">
        <v>197</v>
      </c>
      <c r="E12" s="146">
        <v>22</v>
      </c>
      <c r="F12" s="146">
        <v>600</v>
      </c>
      <c r="G12" s="147">
        <f t="shared" si="5"/>
        <v>13200</v>
      </c>
      <c r="H12" s="141">
        <f t="shared" si="6"/>
        <v>11880</v>
      </c>
      <c r="I12" s="147"/>
      <c r="J12" s="147"/>
      <c r="K12" s="147">
        <f t="shared" si="7"/>
        <v>11880</v>
      </c>
      <c r="L12" s="147"/>
      <c r="M12" s="147"/>
      <c r="N12" s="147">
        <f t="shared" si="8"/>
        <v>1320</v>
      </c>
      <c r="O12" s="147"/>
      <c r="P12" s="141">
        <v>7200</v>
      </c>
      <c r="Q12" s="141"/>
      <c r="R12" s="141">
        <f t="shared" si="2"/>
        <v>7200</v>
      </c>
      <c r="S12" s="141">
        <f t="shared" si="3"/>
        <v>6479.9999999999991</v>
      </c>
      <c r="T12" s="141"/>
      <c r="U12" s="141"/>
      <c r="V12" s="141">
        <f t="shared" si="9"/>
        <v>6479.9999999999991</v>
      </c>
      <c r="W12" s="141"/>
      <c r="X12" s="141"/>
      <c r="Y12" s="141">
        <f t="shared" si="10"/>
        <v>720</v>
      </c>
      <c r="Z12" s="141"/>
      <c r="AA12" s="185"/>
      <c r="AB12" s="162">
        <f t="shared" si="4"/>
        <v>0</v>
      </c>
    </row>
    <row r="13" spans="1:28" s="59" customFormat="1" ht="22.5">
      <c r="A13" s="257"/>
      <c r="B13" s="258"/>
      <c r="C13" s="145" t="s">
        <v>216</v>
      </c>
      <c r="D13" s="188" t="s">
        <v>217</v>
      </c>
      <c r="E13" s="146">
        <v>11</v>
      </c>
      <c r="F13" s="146">
        <v>200</v>
      </c>
      <c r="G13" s="147">
        <f t="shared" si="5"/>
        <v>2200</v>
      </c>
      <c r="H13" s="141">
        <f t="shared" si="6"/>
        <v>1980</v>
      </c>
      <c r="I13" s="147"/>
      <c r="J13" s="147"/>
      <c r="K13" s="147">
        <f t="shared" si="7"/>
        <v>1980</v>
      </c>
      <c r="L13" s="147"/>
      <c r="M13" s="147"/>
      <c r="N13" s="147">
        <f t="shared" si="8"/>
        <v>220</v>
      </c>
      <c r="O13" s="147"/>
      <c r="P13" s="141">
        <v>1200</v>
      </c>
      <c r="Q13" s="141"/>
      <c r="R13" s="141">
        <f t="shared" si="2"/>
        <v>1200</v>
      </c>
      <c r="S13" s="141">
        <f t="shared" si="3"/>
        <v>1080</v>
      </c>
      <c r="T13" s="141"/>
      <c r="U13" s="141"/>
      <c r="V13" s="141">
        <f t="shared" si="9"/>
        <v>1080</v>
      </c>
      <c r="W13" s="141"/>
      <c r="X13" s="141"/>
      <c r="Y13" s="141">
        <f t="shared" si="10"/>
        <v>119.99999999999999</v>
      </c>
      <c r="Z13" s="141"/>
      <c r="AA13" s="185"/>
      <c r="AB13" s="162">
        <f t="shared" si="4"/>
        <v>0</v>
      </c>
    </row>
    <row r="14" spans="1:28" s="59" customFormat="1" ht="22.5">
      <c r="A14" s="257"/>
      <c r="B14" s="258"/>
      <c r="C14" s="145" t="s">
        <v>218</v>
      </c>
      <c r="D14" s="188" t="s">
        <v>219</v>
      </c>
      <c r="E14" s="146">
        <v>19</v>
      </c>
      <c r="F14" s="146">
        <v>600</v>
      </c>
      <c r="G14" s="147">
        <f t="shared" si="5"/>
        <v>11400</v>
      </c>
      <c r="H14" s="141">
        <f t="shared" si="6"/>
        <v>10260</v>
      </c>
      <c r="I14" s="147"/>
      <c r="J14" s="147"/>
      <c r="K14" s="147">
        <f t="shared" si="7"/>
        <v>10260</v>
      </c>
      <c r="L14" s="147"/>
      <c r="M14" s="147"/>
      <c r="N14" s="147">
        <f t="shared" si="8"/>
        <v>1140</v>
      </c>
      <c r="O14" s="147"/>
      <c r="P14" s="141">
        <v>6400</v>
      </c>
      <c r="Q14" s="141"/>
      <c r="R14" s="141">
        <f t="shared" si="2"/>
        <v>6400</v>
      </c>
      <c r="S14" s="141">
        <f t="shared" ref="S14:S30" si="11">SUM(T14:V14)</f>
        <v>5760</v>
      </c>
      <c r="T14" s="141"/>
      <c r="U14" s="141"/>
      <c r="V14" s="141">
        <f t="shared" si="9"/>
        <v>5760</v>
      </c>
      <c r="W14" s="141"/>
      <c r="X14" s="141"/>
      <c r="Y14" s="141">
        <f t="shared" si="10"/>
        <v>640</v>
      </c>
      <c r="Z14" s="141"/>
      <c r="AA14" s="185"/>
      <c r="AB14" s="162">
        <f t="shared" si="4"/>
        <v>0</v>
      </c>
    </row>
    <row r="15" spans="1:28" s="59" customFormat="1" ht="33.75">
      <c r="A15" s="257"/>
      <c r="B15" s="258"/>
      <c r="C15" s="145" t="s">
        <v>220</v>
      </c>
      <c r="D15" s="188" t="s">
        <v>219</v>
      </c>
      <c r="E15" s="146">
        <v>32</v>
      </c>
      <c r="F15" s="146">
        <v>50</v>
      </c>
      <c r="G15" s="147">
        <f t="shared" si="5"/>
        <v>1600</v>
      </c>
      <c r="H15" s="141">
        <f t="shared" si="6"/>
        <v>1440</v>
      </c>
      <c r="I15" s="147"/>
      <c r="J15" s="147"/>
      <c r="K15" s="147">
        <f t="shared" si="7"/>
        <v>1440</v>
      </c>
      <c r="L15" s="147"/>
      <c r="M15" s="147"/>
      <c r="N15" s="147">
        <f t="shared" si="8"/>
        <v>160</v>
      </c>
      <c r="O15" s="147"/>
      <c r="P15" s="141">
        <v>800</v>
      </c>
      <c r="Q15" s="141"/>
      <c r="R15" s="141">
        <f t="shared" si="2"/>
        <v>800</v>
      </c>
      <c r="S15" s="141">
        <f t="shared" si="11"/>
        <v>720</v>
      </c>
      <c r="T15" s="141"/>
      <c r="U15" s="141"/>
      <c r="V15" s="141">
        <f t="shared" si="9"/>
        <v>720</v>
      </c>
      <c r="W15" s="141"/>
      <c r="X15" s="141"/>
      <c r="Y15" s="141">
        <f t="shared" si="10"/>
        <v>80</v>
      </c>
      <c r="Z15" s="141"/>
      <c r="AA15" s="185"/>
      <c r="AB15" s="162">
        <f t="shared" si="4"/>
        <v>0</v>
      </c>
    </row>
    <row r="16" spans="1:28" s="59" customFormat="1" ht="22.5">
      <c r="A16" s="257"/>
      <c r="B16" s="258"/>
      <c r="C16" s="145" t="s">
        <v>222</v>
      </c>
      <c r="D16" s="188" t="s">
        <v>221</v>
      </c>
      <c r="E16" s="146"/>
      <c r="F16" s="146"/>
      <c r="G16" s="147">
        <v>5000</v>
      </c>
      <c r="H16" s="141">
        <f t="shared" si="6"/>
        <v>4500</v>
      </c>
      <c r="I16" s="147"/>
      <c r="J16" s="147"/>
      <c r="K16" s="147">
        <f t="shared" si="7"/>
        <v>4500</v>
      </c>
      <c r="L16" s="147"/>
      <c r="M16" s="147"/>
      <c r="N16" s="147">
        <f t="shared" si="8"/>
        <v>500</v>
      </c>
      <c r="O16" s="147"/>
      <c r="P16" s="141">
        <v>4000</v>
      </c>
      <c r="Q16" s="141"/>
      <c r="R16" s="141">
        <f t="shared" si="2"/>
        <v>4000</v>
      </c>
      <c r="S16" s="141">
        <f t="shared" si="11"/>
        <v>3600</v>
      </c>
      <c r="T16" s="141"/>
      <c r="U16" s="141"/>
      <c r="V16" s="141">
        <f t="shared" si="9"/>
        <v>3600</v>
      </c>
      <c r="W16" s="141"/>
      <c r="X16" s="141"/>
      <c r="Y16" s="141">
        <f t="shared" si="10"/>
        <v>400</v>
      </c>
      <c r="Z16" s="141"/>
      <c r="AA16" s="185"/>
      <c r="AB16" s="162">
        <f t="shared" si="4"/>
        <v>0</v>
      </c>
    </row>
    <row r="17" spans="1:28" s="59" customFormat="1" ht="22.5">
      <c r="A17" s="257"/>
      <c r="B17" s="258"/>
      <c r="C17" s="145" t="s">
        <v>238</v>
      </c>
      <c r="D17" s="188" t="s">
        <v>158</v>
      </c>
      <c r="E17" s="146">
        <v>3</v>
      </c>
      <c r="F17" s="146">
        <v>11000</v>
      </c>
      <c r="G17" s="147">
        <f>+E17*F17</f>
        <v>33000</v>
      </c>
      <c r="H17" s="141">
        <f t="shared" si="6"/>
        <v>33000</v>
      </c>
      <c r="I17" s="147"/>
      <c r="J17" s="147"/>
      <c r="K17" s="147">
        <v>33000</v>
      </c>
      <c r="L17" s="147"/>
      <c r="M17" s="147"/>
      <c r="N17" s="147"/>
      <c r="O17" s="147"/>
      <c r="P17" s="141">
        <v>18000</v>
      </c>
      <c r="Q17" s="141"/>
      <c r="R17" s="141">
        <f t="shared" si="2"/>
        <v>18000</v>
      </c>
      <c r="S17" s="141">
        <f t="shared" si="11"/>
        <v>18000</v>
      </c>
      <c r="T17" s="141"/>
      <c r="U17" s="141"/>
      <c r="V17" s="141">
        <v>18000</v>
      </c>
      <c r="W17" s="141"/>
      <c r="X17" s="141"/>
      <c r="Y17" s="141"/>
      <c r="Z17" s="141"/>
      <c r="AA17" s="185"/>
      <c r="AB17" s="162">
        <f t="shared" si="4"/>
        <v>0</v>
      </c>
    </row>
    <row r="18" spans="1:28" s="59" customFormat="1" ht="22.5" customHeight="1">
      <c r="A18" s="247">
        <v>3</v>
      </c>
      <c r="B18" s="248" t="s">
        <v>198</v>
      </c>
      <c r="C18" s="140" t="s">
        <v>223</v>
      </c>
      <c r="D18" s="185" t="s">
        <v>199</v>
      </c>
      <c r="E18" s="142">
        <v>1</v>
      </c>
      <c r="F18" s="142">
        <v>4000</v>
      </c>
      <c r="G18" s="143">
        <f>+E18*F18</f>
        <v>4000</v>
      </c>
      <c r="H18" s="141">
        <f t="shared" si="6"/>
        <v>4000</v>
      </c>
      <c r="I18" s="143"/>
      <c r="J18" s="143"/>
      <c r="K18" s="143">
        <v>4000</v>
      </c>
      <c r="L18" s="143"/>
      <c r="M18" s="143"/>
      <c r="N18" s="143"/>
      <c r="O18" s="143"/>
      <c r="P18" s="141">
        <v>4000</v>
      </c>
      <c r="Q18" s="141"/>
      <c r="R18" s="141">
        <f t="shared" si="2"/>
        <v>4000</v>
      </c>
      <c r="S18" s="141">
        <f t="shared" si="11"/>
        <v>4000</v>
      </c>
      <c r="T18" s="141"/>
      <c r="U18" s="141"/>
      <c r="V18" s="141">
        <v>4000</v>
      </c>
      <c r="W18" s="141"/>
      <c r="X18" s="141"/>
      <c r="Y18" s="141"/>
      <c r="Z18" s="141"/>
      <c r="AA18" s="185"/>
      <c r="AB18" s="162">
        <f t="shared" si="4"/>
        <v>0</v>
      </c>
    </row>
    <row r="19" spans="1:28" s="59" customFormat="1" ht="22.5">
      <c r="A19" s="247"/>
      <c r="B19" s="248"/>
      <c r="C19" s="140" t="s">
        <v>224</v>
      </c>
      <c r="D19" s="185" t="s">
        <v>199</v>
      </c>
      <c r="E19" s="142">
        <v>14</v>
      </c>
      <c r="F19" s="142">
        <v>100</v>
      </c>
      <c r="G19" s="143">
        <f>+E19*F19</f>
        <v>1400</v>
      </c>
      <c r="H19" s="141">
        <f t="shared" si="6"/>
        <v>840</v>
      </c>
      <c r="I19" s="143"/>
      <c r="J19" s="143"/>
      <c r="K19" s="143">
        <f>+G19*0.6</f>
        <v>840</v>
      </c>
      <c r="L19" s="143"/>
      <c r="M19" s="143"/>
      <c r="N19" s="143">
        <f>+G19*0.4</f>
        <v>560</v>
      </c>
      <c r="O19" s="143"/>
      <c r="P19" s="141">
        <v>1400</v>
      </c>
      <c r="Q19" s="141"/>
      <c r="R19" s="141">
        <f t="shared" si="2"/>
        <v>1400</v>
      </c>
      <c r="S19" s="141">
        <f t="shared" si="11"/>
        <v>840</v>
      </c>
      <c r="T19" s="141"/>
      <c r="U19" s="141"/>
      <c r="V19" s="141">
        <v>840</v>
      </c>
      <c r="W19" s="141"/>
      <c r="X19" s="141"/>
      <c r="Y19" s="141">
        <v>560</v>
      </c>
      <c r="Z19" s="141"/>
      <c r="AA19" s="185"/>
      <c r="AB19" s="162">
        <f t="shared" si="4"/>
        <v>0</v>
      </c>
    </row>
    <row r="20" spans="1:28" s="59" customFormat="1" ht="33.75">
      <c r="A20" s="247"/>
      <c r="B20" s="248"/>
      <c r="C20" s="140" t="s">
        <v>225</v>
      </c>
      <c r="D20" s="185"/>
      <c r="E20" s="142"/>
      <c r="F20" s="142"/>
      <c r="G20" s="143">
        <f>500+200</f>
        <v>700</v>
      </c>
      <c r="H20" s="141">
        <f t="shared" si="6"/>
        <v>350</v>
      </c>
      <c r="I20" s="143"/>
      <c r="J20" s="143"/>
      <c r="K20" s="143">
        <v>350</v>
      </c>
      <c r="L20" s="143"/>
      <c r="M20" s="143"/>
      <c r="N20" s="143">
        <v>350</v>
      </c>
      <c r="O20" s="143"/>
      <c r="P20" s="141">
        <v>700</v>
      </c>
      <c r="Q20" s="141"/>
      <c r="R20" s="141">
        <f t="shared" si="2"/>
        <v>700</v>
      </c>
      <c r="S20" s="141">
        <f t="shared" si="11"/>
        <v>350</v>
      </c>
      <c r="T20" s="141"/>
      <c r="U20" s="141"/>
      <c r="V20" s="141">
        <v>350</v>
      </c>
      <c r="W20" s="141"/>
      <c r="X20" s="141"/>
      <c r="Y20" s="141">
        <v>350</v>
      </c>
      <c r="Z20" s="141"/>
      <c r="AA20" s="185"/>
      <c r="AB20" s="162">
        <f t="shared" si="4"/>
        <v>0</v>
      </c>
    </row>
    <row r="21" spans="1:28" s="59" customFormat="1" ht="22.5">
      <c r="A21" s="185">
        <v>4</v>
      </c>
      <c r="B21" s="186" t="s">
        <v>226</v>
      </c>
      <c r="C21" s="140" t="s">
        <v>245</v>
      </c>
      <c r="D21" s="185" t="s">
        <v>227</v>
      </c>
      <c r="E21" s="142">
        <v>17</v>
      </c>
      <c r="F21" s="142">
        <v>200</v>
      </c>
      <c r="G21" s="143">
        <f t="shared" ref="G21:G23" si="12">+E21*F21</f>
        <v>3400</v>
      </c>
      <c r="H21" s="141">
        <f t="shared" ref="H21:H28" si="13">SUM(I21:K21)</f>
        <v>3400</v>
      </c>
      <c r="I21" s="143"/>
      <c r="J21" s="143"/>
      <c r="K21" s="143">
        <v>3400</v>
      </c>
      <c r="L21" s="143"/>
      <c r="M21" s="143"/>
      <c r="N21" s="143"/>
      <c r="O21" s="143"/>
      <c r="P21" s="141">
        <v>3400</v>
      </c>
      <c r="Q21" s="141"/>
      <c r="R21" s="141">
        <f t="shared" si="2"/>
        <v>3400</v>
      </c>
      <c r="S21" s="141">
        <f t="shared" si="11"/>
        <v>3400</v>
      </c>
      <c r="T21" s="141"/>
      <c r="U21" s="141"/>
      <c r="V21" s="141">
        <v>3400</v>
      </c>
      <c r="W21" s="141"/>
      <c r="X21" s="141"/>
      <c r="Y21" s="141"/>
      <c r="Z21" s="141"/>
      <c r="AA21" s="185"/>
      <c r="AB21" s="162">
        <f t="shared" si="4"/>
        <v>0</v>
      </c>
    </row>
    <row r="22" spans="1:28" s="59" customFormat="1" ht="45">
      <c r="A22" s="183">
        <v>5</v>
      </c>
      <c r="B22" s="163" t="s">
        <v>200</v>
      </c>
      <c r="C22" s="140" t="s">
        <v>229</v>
      </c>
      <c r="D22" s="185" t="s">
        <v>227</v>
      </c>
      <c r="E22" s="142">
        <v>63</v>
      </c>
      <c r="F22" s="142">
        <v>20</v>
      </c>
      <c r="G22" s="143">
        <f t="shared" si="12"/>
        <v>1260</v>
      </c>
      <c r="H22" s="141"/>
      <c r="I22" s="143"/>
      <c r="J22" s="143"/>
      <c r="K22" s="143"/>
      <c r="L22" s="143"/>
      <c r="M22" s="143"/>
      <c r="N22" s="143">
        <v>1260</v>
      </c>
      <c r="O22" s="143"/>
      <c r="P22" s="141">
        <v>1260</v>
      </c>
      <c r="Q22" s="141"/>
      <c r="R22" s="141">
        <f t="shared" si="2"/>
        <v>1260</v>
      </c>
      <c r="S22" s="141">
        <f t="shared" si="11"/>
        <v>0</v>
      </c>
      <c r="T22" s="141"/>
      <c r="U22" s="141"/>
      <c r="V22" s="141"/>
      <c r="W22" s="141"/>
      <c r="X22" s="141"/>
      <c r="Y22" s="141">
        <v>1260</v>
      </c>
      <c r="Z22" s="141"/>
      <c r="AA22" s="185"/>
      <c r="AB22" s="162">
        <f t="shared" si="4"/>
        <v>0</v>
      </c>
    </row>
    <row r="23" spans="1:28" s="59" customFormat="1" ht="45" customHeight="1">
      <c r="A23" s="182">
        <v>6</v>
      </c>
      <c r="B23" s="163" t="s">
        <v>230</v>
      </c>
      <c r="C23" s="140" t="s">
        <v>231</v>
      </c>
      <c r="D23" s="185" t="s">
        <v>151</v>
      </c>
      <c r="E23" s="142">
        <v>17</v>
      </c>
      <c r="F23" s="142">
        <v>100</v>
      </c>
      <c r="G23" s="143">
        <f t="shared" si="12"/>
        <v>1700</v>
      </c>
      <c r="H23" s="141">
        <f t="shared" si="13"/>
        <v>1700</v>
      </c>
      <c r="I23" s="143"/>
      <c r="J23" s="143"/>
      <c r="K23" s="143">
        <v>1700</v>
      </c>
      <c r="L23" s="143"/>
      <c r="M23" s="143"/>
      <c r="N23" s="143"/>
      <c r="O23" s="143"/>
      <c r="P23" s="141">
        <v>1700</v>
      </c>
      <c r="Q23" s="141"/>
      <c r="R23" s="141">
        <f t="shared" si="2"/>
        <v>1700</v>
      </c>
      <c r="S23" s="141">
        <f t="shared" si="11"/>
        <v>1700</v>
      </c>
      <c r="T23" s="141"/>
      <c r="U23" s="141"/>
      <c r="V23" s="141">
        <v>1700</v>
      </c>
      <c r="W23" s="141"/>
      <c r="X23" s="141"/>
      <c r="Y23" s="141"/>
      <c r="Z23" s="141"/>
      <c r="AA23" s="185"/>
      <c r="AB23" s="162">
        <f t="shared" si="4"/>
        <v>0</v>
      </c>
    </row>
    <row r="24" spans="1:28" s="59" customFormat="1" ht="33.75">
      <c r="A24" s="182">
        <v>7</v>
      </c>
      <c r="B24" s="187" t="s">
        <v>233</v>
      </c>
      <c r="C24" s="140" t="s">
        <v>234</v>
      </c>
      <c r="D24" s="185"/>
      <c r="E24" s="142"/>
      <c r="F24" s="142">
        <v>15000</v>
      </c>
      <c r="G24" s="143">
        <v>15000</v>
      </c>
      <c r="H24" s="141"/>
      <c r="I24" s="143"/>
      <c r="J24" s="143"/>
      <c r="K24" s="143"/>
      <c r="L24" s="143"/>
      <c r="M24" s="143"/>
      <c r="N24" s="143">
        <v>15000</v>
      </c>
      <c r="O24" s="143"/>
      <c r="P24" s="141">
        <v>10000</v>
      </c>
      <c r="Q24" s="141"/>
      <c r="R24" s="141">
        <f t="shared" si="2"/>
        <v>10000</v>
      </c>
      <c r="S24" s="141">
        <f t="shared" si="11"/>
        <v>0</v>
      </c>
      <c r="T24" s="141"/>
      <c r="U24" s="141"/>
      <c r="V24" s="141"/>
      <c r="W24" s="141"/>
      <c r="X24" s="141"/>
      <c r="Y24" s="141">
        <v>10000</v>
      </c>
      <c r="Z24" s="141"/>
      <c r="AA24" s="185" t="s">
        <v>255</v>
      </c>
      <c r="AB24" s="162">
        <f t="shared" si="4"/>
        <v>0</v>
      </c>
    </row>
    <row r="25" spans="1:28" s="59" customFormat="1" ht="22.5" customHeight="1">
      <c r="A25" s="247">
        <v>8</v>
      </c>
      <c r="B25" s="248" t="s">
        <v>201</v>
      </c>
      <c r="C25" s="140" t="s">
        <v>235</v>
      </c>
      <c r="D25" s="185" t="s">
        <v>151</v>
      </c>
      <c r="E25" s="142">
        <v>17</v>
      </c>
      <c r="F25" s="142">
        <v>1000</v>
      </c>
      <c r="G25" s="143">
        <f>+E25*F25</f>
        <v>17000</v>
      </c>
      <c r="H25" s="141">
        <v>17000</v>
      </c>
      <c r="I25" s="143"/>
      <c r="J25" s="143"/>
      <c r="K25" s="143">
        <v>17000</v>
      </c>
      <c r="L25" s="143"/>
      <c r="M25" s="143"/>
      <c r="N25" s="143"/>
      <c r="O25" s="143"/>
      <c r="P25" s="141">
        <v>12000</v>
      </c>
      <c r="Q25" s="141"/>
      <c r="R25" s="141">
        <f t="shared" si="2"/>
        <v>12000</v>
      </c>
      <c r="S25" s="141">
        <f t="shared" si="11"/>
        <v>12000</v>
      </c>
      <c r="T25" s="141"/>
      <c r="U25" s="141"/>
      <c r="V25" s="141">
        <v>12000</v>
      </c>
      <c r="W25" s="141"/>
      <c r="X25" s="141"/>
      <c r="Y25" s="141"/>
      <c r="Z25" s="141"/>
      <c r="AA25" s="185"/>
      <c r="AB25" s="162">
        <f t="shared" si="4"/>
        <v>0</v>
      </c>
    </row>
    <row r="26" spans="1:28" s="59" customFormat="1" ht="22.5">
      <c r="A26" s="247"/>
      <c r="B26" s="248"/>
      <c r="C26" s="140" t="s">
        <v>236</v>
      </c>
      <c r="D26" s="185" t="s">
        <v>157</v>
      </c>
      <c r="E26" s="142">
        <v>15</v>
      </c>
      <c r="F26" s="142">
        <v>500</v>
      </c>
      <c r="G26" s="143">
        <f>+E26*F26</f>
        <v>7500</v>
      </c>
      <c r="H26" s="53">
        <f t="shared" si="13"/>
        <v>7500</v>
      </c>
      <c r="I26" s="54"/>
      <c r="J26" s="54">
        <v>2000</v>
      </c>
      <c r="K26" s="54">
        <v>5500</v>
      </c>
      <c r="L26" s="143"/>
      <c r="M26" s="143"/>
      <c r="N26" s="143"/>
      <c r="O26" s="143"/>
      <c r="P26" s="141">
        <v>4500</v>
      </c>
      <c r="Q26" s="141"/>
      <c r="R26" s="141">
        <f t="shared" si="2"/>
        <v>4500</v>
      </c>
      <c r="S26" s="141">
        <f t="shared" si="11"/>
        <v>4500</v>
      </c>
      <c r="T26" s="141"/>
      <c r="U26" s="141"/>
      <c r="V26" s="141">
        <v>4500</v>
      </c>
      <c r="W26" s="141"/>
      <c r="X26" s="141"/>
      <c r="Y26" s="141"/>
      <c r="Z26" s="141"/>
      <c r="AA26" s="185"/>
      <c r="AB26" s="162">
        <f t="shared" si="4"/>
        <v>0</v>
      </c>
    </row>
    <row r="27" spans="1:28" s="59" customFormat="1" ht="56.25">
      <c r="A27" s="185">
        <v>9</v>
      </c>
      <c r="B27" s="149" t="s">
        <v>239</v>
      </c>
      <c r="C27" s="150" t="s">
        <v>240</v>
      </c>
      <c r="D27" s="185" t="s">
        <v>257</v>
      </c>
      <c r="E27" s="142">
        <v>40</v>
      </c>
      <c r="F27" s="142">
        <v>100</v>
      </c>
      <c r="G27" s="143">
        <f>+E27*F27</f>
        <v>4000</v>
      </c>
      <c r="H27" s="141">
        <f t="shared" si="13"/>
        <v>4000</v>
      </c>
      <c r="I27" s="143"/>
      <c r="J27" s="143"/>
      <c r="K27" s="143">
        <v>4000</v>
      </c>
      <c r="L27" s="143"/>
      <c r="M27" s="143"/>
      <c r="N27" s="143"/>
      <c r="O27" s="143"/>
      <c r="P27" s="141">
        <v>2000</v>
      </c>
      <c r="Q27" s="141"/>
      <c r="R27" s="141">
        <f t="shared" si="2"/>
        <v>2000</v>
      </c>
      <c r="S27" s="141">
        <f t="shared" si="11"/>
        <v>2000</v>
      </c>
      <c r="T27" s="141"/>
      <c r="U27" s="141"/>
      <c r="V27" s="141">
        <v>2000</v>
      </c>
      <c r="W27" s="141"/>
      <c r="X27" s="141"/>
      <c r="Y27" s="141"/>
      <c r="Z27" s="141"/>
      <c r="AA27" s="185"/>
      <c r="AB27" s="162">
        <f t="shared" si="4"/>
        <v>0</v>
      </c>
    </row>
    <row r="28" spans="1:28" s="59" customFormat="1" ht="33.75">
      <c r="A28" s="185">
        <v>10</v>
      </c>
      <c r="B28" s="149" t="s">
        <v>274</v>
      </c>
      <c r="C28" s="150" t="s">
        <v>275</v>
      </c>
      <c r="D28" s="185" t="s">
        <v>276</v>
      </c>
      <c r="E28" s="142">
        <v>17</v>
      </c>
      <c r="F28" s="142">
        <v>1000</v>
      </c>
      <c r="G28" s="143">
        <f>+E28*F28</f>
        <v>17000</v>
      </c>
      <c r="H28" s="141">
        <f t="shared" si="13"/>
        <v>17000</v>
      </c>
      <c r="I28" s="143"/>
      <c r="J28" s="143"/>
      <c r="K28" s="143">
        <v>17000</v>
      </c>
      <c r="L28" s="143"/>
      <c r="M28" s="143"/>
      <c r="N28" s="143"/>
      <c r="O28" s="143"/>
      <c r="P28" s="141">
        <v>7000</v>
      </c>
      <c r="Q28" s="141"/>
      <c r="R28" s="141">
        <f t="shared" si="2"/>
        <v>7000</v>
      </c>
      <c r="S28" s="141">
        <f t="shared" si="11"/>
        <v>7000</v>
      </c>
      <c r="T28" s="141"/>
      <c r="U28" s="141"/>
      <c r="V28" s="141">
        <v>7000</v>
      </c>
      <c r="W28" s="141"/>
      <c r="X28" s="141"/>
      <c r="Y28" s="141"/>
      <c r="Z28" s="141"/>
      <c r="AA28" s="185"/>
      <c r="AB28" s="162">
        <f t="shared" si="4"/>
        <v>0</v>
      </c>
    </row>
    <row r="29" spans="1:28" s="59" customFormat="1" ht="21.75" customHeight="1">
      <c r="A29" s="137" t="s">
        <v>49</v>
      </c>
      <c r="B29" s="253" t="s">
        <v>126</v>
      </c>
      <c r="C29" s="254"/>
      <c r="D29" s="185"/>
      <c r="E29" s="143"/>
      <c r="F29" s="143"/>
      <c r="G29" s="139">
        <f t="shared" ref="G29:Z29" si="14">SUM(G30:G44)</f>
        <v>497900</v>
      </c>
      <c r="H29" s="139">
        <f t="shared" si="14"/>
        <v>487400</v>
      </c>
      <c r="I29" s="139">
        <f t="shared" si="14"/>
        <v>171000</v>
      </c>
      <c r="J29" s="139">
        <f t="shared" si="14"/>
        <v>140000</v>
      </c>
      <c r="K29" s="139">
        <f t="shared" si="14"/>
        <v>176400</v>
      </c>
      <c r="L29" s="139">
        <f t="shared" si="14"/>
        <v>0</v>
      </c>
      <c r="M29" s="139">
        <f t="shared" si="14"/>
        <v>6000</v>
      </c>
      <c r="N29" s="139">
        <f t="shared" si="14"/>
        <v>4500</v>
      </c>
      <c r="O29" s="139">
        <f t="shared" si="14"/>
        <v>0</v>
      </c>
      <c r="P29" s="139">
        <f t="shared" si="14"/>
        <v>486200</v>
      </c>
      <c r="Q29" s="139">
        <f t="shared" si="14"/>
        <v>6000</v>
      </c>
      <c r="R29" s="139">
        <f t="shared" si="14"/>
        <v>480200</v>
      </c>
      <c r="S29" s="139">
        <f t="shared" si="14"/>
        <v>476400</v>
      </c>
      <c r="T29" s="139">
        <f t="shared" si="14"/>
        <v>171000</v>
      </c>
      <c r="U29" s="139">
        <f t="shared" si="14"/>
        <v>140000</v>
      </c>
      <c r="V29" s="139">
        <f t="shared" si="14"/>
        <v>165400</v>
      </c>
      <c r="W29" s="139">
        <f t="shared" si="14"/>
        <v>0</v>
      </c>
      <c r="X29" s="139">
        <f t="shared" si="14"/>
        <v>0</v>
      </c>
      <c r="Y29" s="139">
        <f t="shared" si="14"/>
        <v>3800</v>
      </c>
      <c r="Z29" s="139">
        <f t="shared" si="14"/>
        <v>0</v>
      </c>
      <c r="AA29" s="185"/>
      <c r="AB29" s="162">
        <f t="shared" si="4"/>
        <v>0</v>
      </c>
    </row>
    <row r="30" spans="1:28" s="59" customFormat="1" ht="56.25">
      <c r="A30" s="182">
        <v>1</v>
      </c>
      <c r="B30" s="187" t="s">
        <v>127</v>
      </c>
      <c r="C30" s="140" t="s">
        <v>298</v>
      </c>
      <c r="D30" s="182"/>
      <c r="E30" s="182"/>
      <c r="F30" s="189">
        <v>1500</v>
      </c>
      <c r="G30" s="184">
        <v>1500</v>
      </c>
      <c r="H30" s="184">
        <f>SUM(I30:K30)</f>
        <v>1500</v>
      </c>
      <c r="I30" s="184"/>
      <c r="J30" s="184"/>
      <c r="K30" s="184">
        <v>1500</v>
      </c>
      <c r="L30" s="184"/>
      <c r="M30" s="184"/>
      <c r="N30" s="184"/>
      <c r="O30" s="184"/>
      <c r="P30" s="184">
        <v>500</v>
      </c>
      <c r="Q30" s="184">
        <v>0</v>
      </c>
      <c r="R30" s="141">
        <f>+P30-Q30</f>
        <v>500</v>
      </c>
      <c r="S30" s="141">
        <f t="shared" si="11"/>
        <v>500</v>
      </c>
      <c r="T30" s="184"/>
      <c r="U30" s="184"/>
      <c r="V30" s="184">
        <v>500</v>
      </c>
      <c r="W30" s="184"/>
      <c r="X30" s="184"/>
      <c r="Y30" s="184"/>
      <c r="Z30" s="184"/>
      <c r="AA30" s="182"/>
      <c r="AB30" s="162">
        <f t="shared" si="4"/>
        <v>0</v>
      </c>
    </row>
    <row r="31" spans="1:28" s="59" customFormat="1" ht="22.5">
      <c r="A31" s="185">
        <v>2</v>
      </c>
      <c r="B31" s="140" t="s">
        <v>130</v>
      </c>
      <c r="C31" s="140" t="s">
        <v>43</v>
      </c>
      <c r="D31" s="185" t="s">
        <v>152</v>
      </c>
      <c r="E31" s="143">
        <v>1</v>
      </c>
      <c r="F31" s="143">
        <v>290000</v>
      </c>
      <c r="G31" s="143">
        <v>290000</v>
      </c>
      <c r="H31" s="143">
        <f>SUM(I31:K31)</f>
        <v>290000</v>
      </c>
      <c r="I31" s="54">
        <v>171000</v>
      </c>
      <c r="J31" s="54">
        <v>90000</v>
      </c>
      <c r="K31" s="54">
        <v>29000</v>
      </c>
      <c r="L31" s="143"/>
      <c r="M31" s="143"/>
      <c r="N31" s="143"/>
      <c r="O31" s="143"/>
      <c r="P31" s="143">
        <v>290000</v>
      </c>
      <c r="Q31" s="185">
        <v>0</v>
      </c>
      <c r="R31" s="154">
        <f>+P31-Q31</f>
        <v>290000</v>
      </c>
      <c r="S31" s="141">
        <f>SUM(T31:V31)</f>
        <v>290000</v>
      </c>
      <c r="T31" s="54">
        <v>171000</v>
      </c>
      <c r="U31" s="54">
        <v>90000</v>
      </c>
      <c r="V31" s="54">
        <v>29000</v>
      </c>
      <c r="W31" s="164"/>
      <c r="X31" s="164"/>
      <c r="Y31" s="164"/>
      <c r="Z31" s="164"/>
      <c r="AA31" s="164"/>
    </row>
    <row r="32" spans="1:28" s="61" customFormat="1" ht="33.75">
      <c r="A32" s="244">
        <v>3</v>
      </c>
      <c r="B32" s="246" t="s">
        <v>137</v>
      </c>
      <c r="C32" s="151" t="s">
        <v>139</v>
      </c>
      <c r="D32" s="152" t="s">
        <v>152</v>
      </c>
      <c r="E32" s="153">
        <v>1</v>
      </c>
      <c r="F32" s="153">
        <v>3000</v>
      </c>
      <c r="G32" s="153">
        <f>+F32</f>
        <v>3000</v>
      </c>
      <c r="H32" s="153">
        <f t="shared" ref="H32:H39" si="15">SUM(I32:K32)</f>
        <v>3000</v>
      </c>
      <c r="I32" s="153"/>
      <c r="J32" s="153"/>
      <c r="K32" s="153">
        <v>3000</v>
      </c>
      <c r="L32" s="153"/>
      <c r="M32" s="153"/>
      <c r="N32" s="153"/>
      <c r="O32" s="153"/>
      <c r="P32" s="153">
        <v>3000</v>
      </c>
      <c r="Q32" s="143">
        <v>0</v>
      </c>
      <c r="R32" s="141">
        <f t="shared" ref="R32:R42" si="16">+P32-Q32</f>
        <v>3000</v>
      </c>
      <c r="S32" s="141">
        <f t="shared" ref="S32:S42" si="17">SUM(T32:V32)</f>
        <v>3000</v>
      </c>
      <c r="T32" s="143"/>
      <c r="U32" s="143"/>
      <c r="V32" s="143">
        <v>3000</v>
      </c>
      <c r="W32" s="143"/>
      <c r="X32" s="143"/>
      <c r="Y32" s="143"/>
      <c r="Z32" s="143"/>
      <c r="AA32" s="152"/>
      <c r="AB32" s="162">
        <f t="shared" si="4"/>
        <v>0</v>
      </c>
    </row>
    <row r="33" spans="1:28" s="59" customFormat="1" ht="33.75">
      <c r="A33" s="244"/>
      <c r="B33" s="246"/>
      <c r="C33" s="140" t="s">
        <v>308</v>
      </c>
      <c r="D33" s="185" t="s">
        <v>141</v>
      </c>
      <c r="E33" s="143">
        <v>1</v>
      </c>
      <c r="F33" s="143">
        <v>17000</v>
      </c>
      <c r="G33" s="143">
        <v>17000</v>
      </c>
      <c r="H33" s="143">
        <v>17000</v>
      </c>
      <c r="I33" s="143"/>
      <c r="J33" s="143"/>
      <c r="K33" s="143">
        <v>17000</v>
      </c>
      <c r="L33" s="143"/>
      <c r="M33" s="143"/>
      <c r="N33" s="143"/>
      <c r="O33" s="143"/>
      <c r="P33" s="143">
        <v>17000</v>
      </c>
      <c r="Q33" s="152">
        <v>0</v>
      </c>
      <c r="R33" s="141">
        <f t="shared" si="16"/>
        <v>17000</v>
      </c>
      <c r="S33" s="141">
        <f t="shared" si="17"/>
        <v>17000</v>
      </c>
      <c r="T33" s="164"/>
      <c r="U33" s="164"/>
      <c r="V33" s="164">
        <v>17000</v>
      </c>
      <c r="W33" s="164"/>
      <c r="X33" s="164"/>
      <c r="Y33" s="164"/>
      <c r="Z33" s="164"/>
      <c r="AA33" s="164"/>
    </row>
    <row r="34" spans="1:28" s="59" customFormat="1" ht="33.75">
      <c r="A34" s="244"/>
      <c r="B34" s="246"/>
      <c r="C34" s="140" t="s">
        <v>309</v>
      </c>
      <c r="D34" s="185" t="s">
        <v>141</v>
      </c>
      <c r="E34" s="143">
        <v>1</v>
      </c>
      <c r="F34" s="143">
        <v>22000</v>
      </c>
      <c r="G34" s="143">
        <v>22000</v>
      </c>
      <c r="H34" s="143">
        <v>22000</v>
      </c>
      <c r="I34" s="143"/>
      <c r="J34" s="143"/>
      <c r="K34" s="143">
        <v>22000</v>
      </c>
      <c r="L34" s="143"/>
      <c r="M34" s="143"/>
      <c r="N34" s="143"/>
      <c r="O34" s="143"/>
      <c r="P34" s="143">
        <v>22000</v>
      </c>
      <c r="Q34" s="152">
        <v>0</v>
      </c>
      <c r="R34" s="141">
        <f t="shared" si="16"/>
        <v>22000</v>
      </c>
      <c r="S34" s="141">
        <f t="shared" si="17"/>
        <v>22000</v>
      </c>
      <c r="T34" s="164"/>
      <c r="U34" s="164"/>
      <c r="V34" s="164">
        <v>22000</v>
      </c>
      <c r="W34" s="164"/>
      <c r="X34" s="164"/>
      <c r="Y34" s="164"/>
      <c r="Z34" s="164"/>
      <c r="AA34" s="164"/>
    </row>
    <row r="35" spans="1:28" s="59" customFormat="1" ht="33.75">
      <c r="A35" s="251"/>
      <c r="B35" s="252"/>
      <c r="C35" s="140" t="s">
        <v>142</v>
      </c>
      <c r="D35" s="185" t="s">
        <v>143</v>
      </c>
      <c r="E35" s="143">
        <v>50</v>
      </c>
      <c r="F35" s="143">
        <v>30</v>
      </c>
      <c r="G35" s="143">
        <v>1500</v>
      </c>
      <c r="H35" s="143">
        <f t="shared" si="15"/>
        <v>0</v>
      </c>
      <c r="I35" s="143"/>
      <c r="J35" s="143"/>
      <c r="K35" s="143"/>
      <c r="L35" s="143"/>
      <c r="M35" s="143"/>
      <c r="N35" s="143">
        <v>1500</v>
      </c>
      <c r="O35" s="143"/>
      <c r="P35" s="143">
        <v>800</v>
      </c>
      <c r="Q35" s="143">
        <v>0</v>
      </c>
      <c r="R35" s="141">
        <f t="shared" si="16"/>
        <v>800</v>
      </c>
      <c r="S35" s="141">
        <f t="shared" si="17"/>
        <v>0</v>
      </c>
      <c r="T35" s="143"/>
      <c r="U35" s="143"/>
      <c r="V35" s="143"/>
      <c r="W35" s="143"/>
      <c r="X35" s="143"/>
      <c r="Y35" s="143">
        <v>800</v>
      </c>
      <c r="Z35" s="143"/>
      <c r="AA35" s="185"/>
      <c r="AB35" s="162">
        <f t="shared" si="4"/>
        <v>0</v>
      </c>
    </row>
    <row r="36" spans="1:28" s="59" customFormat="1" ht="22.5" customHeight="1">
      <c r="A36" s="244">
        <v>4</v>
      </c>
      <c r="B36" s="246" t="s">
        <v>313</v>
      </c>
      <c r="C36" s="140" t="s">
        <v>145</v>
      </c>
      <c r="D36" s="185" t="s">
        <v>141</v>
      </c>
      <c r="E36" s="143">
        <v>1</v>
      </c>
      <c r="F36" s="143">
        <v>6000</v>
      </c>
      <c r="G36" s="143">
        <f>+F36</f>
        <v>6000</v>
      </c>
      <c r="H36" s="143">
        <f t="shared" si="15"/>
        <v>6000</v>
      </c>
      <c r="I36" s="143"/>
      <c r="J36" s="143"/>
      <c r="K36" s="143">
        <v>6000</v>
      </c>
      <c r="L36" s="143"/>
      <c r="M36" s="154"/>
      <c r="N36" s="154"/>
      <c r="O36" s="143"/>
      <c r="P36" s="143">
        <v>6000</v>
      </c>
      <c r="Q36" s="143">
        <v>0</v>
      </c>
      <c r="R36" s="141">
        <f t="shared" si="16"/>
        <v>6000</v>
      </c>
      <c r="S36" s="141">
        <f t="shared" si="17"/>
        <v>6000</v>
      </c>
      <c r="T36" s="143"/>
      <c r="U36" s="143"/>
      <c r="V36" s="143">
        <v>6000</v>
      </c>
      <c r="W36" s="143"/>
      <c r="X36" s="143"/>
      <c r="Y36" s="143"/>
      <c r="Z36" s="143"/>
      <c r="AA36" s="185"/>
      <c r="AB36" s="162">
        <f t="shared" si="4"/>
        <v>0</v>
      </c>
    </row>
    <row r="37" spans="1:28" s="59" customFormat="1" ht="33.75">
      <c r="A37" s="244"/>
      <c r="B37" s="246"/>
      <c r="C37" s="140" t="s">
        <v>146</v>
      </c>
      <c r="D37" s="185" t="s">
        <v>141</v>
      </c>
      <c r="E37" s="143">
        <v>1</v>
      </c>
      <c r="F37" s="143">
        <v>50000</v>
      </c>
      <c r="G37" s="143">
        <v>50000</v>
      </c>
      <c r="H37" s="143">
        <f t="shared" si="15"/>
        <v>50000</v>
      </c>
      <c r="I37" s="143"/>
      <c r="J37" s="143">
        <v>20000</v>
      </c>
      <c r="K37" s="143">
        <v>30000</v>
      </c>
      <c r="L37" s="143"/>
      <c r="M37" s="154"/>
      <c r="N37" s="154"/>
      <c r="O37" s="143"/>
      <c r="P37" s="143">
        <v>50000</v>
      </c>
      <c r="Q37" s="142">
        <v>0</v>
      </c>
      <c r="R37" s="141">
        <f t="shared" si="16"/>
        <v>50000</v>
      </c>
      <c r="S37" s="141">
        <f t="shared" si="17"/>
        <v>50000</v>
      </c>
      <c r="T37" s="164"/>
      <c r="U37" s="143">
        <v>20000</v>
      </c>
      <c r="V37" s="143">
        <v>30000</v>
      </c>
      <c r="W37" s="164"/>
      <c r="X37" s="164"/>
      <c r="Y37" s="164"/>
      <c r="Z37" s="164"/>
      <c r="AA37" s="164"/>
    </row>
    <row r="38" spans="1:28" s="59" customFormat="1" ht="33.75">
      <c r="A38" s="244"/>
      <c r="B38" s="246"/>
      <c r="C38" s="140" t="s">
        <v>161</v>
      </c>
      <c r="D38" s="185" t="s">
        <v>141</v>
      </c>
      <c r="E38" s="143">
        <v>1</v>
      </c>
      <c r="F38" s="143">
        <v>4500</v>
      </c>
      <c r="G38" s="143">
        <f>+F38</f>
        <v>4500</v>
      </c>
      <c r="H38" s="143">
        <f t="shared" si="15"/>
        <v>4500</v>
      </c>
      <c r="I38" s="143"/>
      <c r="J38" s="143"/>
      <c r="K38" s="143">
        <v>4500</v>
      </c>
      <c r="L38" s="143"/>
      <c r="M38" s="154"/>
      <c r="N38" s="154"/>
      <c r="O38" s="143"/>
      <c r="P38" s="143">
        <v>4500</v>
      </c>
      <c r="Q38" s="143">
        <v>0</v>
      </c>
      <c r="R38" s="141">
        <f t="shared" si="16"/>
        <v>4500</v>
      </c>
      <c r="S38" s="141">
        <f t="shared" si="17"/>
        <v>4500</v>
      </c>
      <c r="T38" s="143"/>
      <c r="U38" s="143"/>
      <c r="V38" s="143">
        <v>4500</v>
      </c>
      <c r="W38" s="143"/>
      <c r="X38" s="143"/>
      <c r="Y38" s="143"/>
      <c r="Z38" s="143"/>
      <c r="AA38" s="185"/>
      <c r="AB38" s="162">
        <f t="shared" si="4"/>
        <v>0</v>
      </c>
    </row>
    <row r="39" spans="1:28" s="59" customFormat="1" ht="22.5">
      <c r="A39" s="244"/>
      <c r="B39" s="246"/>
      <c r="C39" s="140" t="s">
        <v>160</v>
      </c>
      <c r="D39" s="185" t="s">
        <v>141</v>
      </c>
      <c r="E39" s="143">
        <v>1</v>
      </c>
      <c r="F39" s="155">
        <v>50000</v>
      </c>
      <c r="G39" s="155">
        <v>50000</v>
      </c>
      <c r="H39" s="155">
        <f t="shared" si="15"/>
        <v>50000</v>
      </c>
      <c r="I39" s="155"/>
      <c r="J39" s="155">
        <v>30000</v>
      </c>
      <c r="K39" s="155">
        <v>20000</v>
      </c>
      <c r="L39" s="155"/>
      <c r="M39" s="156"/>
      <c r="N39" s="156"/>
      <c r="O39" s="155"/>
      <c r="P39" s="143">
        <v>50000</v>
      </c>
      <c r="Q39" s="143">
        <v>0</v>
      </c>
      <c r="R39" s="141">
        <f t="shared" si="16"/>
        <v>50000</v>
      </c>
      <c r="S39" s="141">
        <f t="shared" si="17"/>
        <v>50000</v>
      </c>
      <c r="T39" s="143"/>
      <c r="U39" s="155">
        <v>30000</v>
      </c>
      <c r="V39" s="155">
        <v>20000</v>
      </c>
      <c r="W39" s="143"/>
      <c r="X39" s="143"/>
      <c r="Y39" s="143"/>
      <c r="Z39" s="143"/>
      <c r="AA39" s="185"/>
      <c r="AB39" s="162">
        <f t="shared" si="4"/>
        <v>0</v>
      </c>
    </row>
    <row r="40" spans="1:28" s="59" customFormat="1" ht="33.75">
      <c r="A40" s="244"/>
      <c r="B40" s="246"/>
      <c r="C40" s="140" t="s">
        <v>164</v>
      </c>
      <c r="D40" s="185" t="s">
        <v>141</v>
      </c>
      <c r="E40" s="143">
        <v>1</v>
      </c>
      <c r="F40" s="155">
        <f>16*650</f>
        <v>10400</v>
      </c>
      <c r="G40" s="155">
        <f>+F40</f>
        <v>10400</v>
      </c>
      <c r="H40" s="155">
        <v>10400</v>
      </c>
      <c r="I40" s="155"/>
      <c r="J40" s="155"/>
      <c r="K40" s="155">
        <f>+H40</f>
        <v>10400</v>
      </c>
      <c r="L40" s="155"/>
      <c r="M40" s="156"/>
      <c r="N40" s="156"/>
      <c r="O40" s="155"/>
      <c r="P40" s="143">
        <v>10400</v>
      </c>
      <c r="Q40" s="143">
        <v>0</v>
      </c>
      <c r="R40" s="141">
        <f t="shared" si="16"/>
        <v>10400</v>
      </c>
      <c r="S40" s="141">
        <f t="shared" si="17"/>
        <v>10400</v>
      </c>
      <c r="T40" s="143"/>
      <c r="U40" s="155"/>
      <c r="V40" s="155">
        <v>10400</v>
      </c>
      <c r="W40" s="143"/>
      <c r="X40" s="143"/>
      <c r="Y40" s="143"/>
      <c r="Z40" s="143"/>
      <c r="AA40" s="185"/>
      <c r="AB40" s="162">
        <f t="shared" si="4"/>
        <v>0</v>
      </c>
    </row>
    <row r="41" spans="1:28" s="59" customFormat="1" ht="22.5">
      <c r="A41" s="244"/>
      <c r="B41" s="246"/>
      <c r="C41" s="140" t="s">
        <v>165</v>
      </c>
      <c r="D41" s="185" t="s">
        <v>141</v>
      </c>
      <c r="E41" s="143">
        <v>3</v>
      </c>
      <c r="F41" s="143">
        <v>2000</v>
      </c>
      <c r="G41" s="143">
        <v>6000</v>
      </c>
      <c r="H41" s="143">
        <v>6000</v>
      </c>
      <c r="I41" s="143"/>
      <c r="J41" s="143"/>
      <c r="K41" s="143">
        <v>6000</v>
      </c>
      <c r="L41" s="143"/>
      <c r="M41" s="143"/>
      <c r="N41" s="143"/>
      <c r="O41" s="143"/>
      <c r="P41" s="143">
        <v>6000</v>
      </c>
      <c r="Q41" s="143">
        <v>0</v>
      </c>
      <c r="R41" s="141">
        <f t="shared" si="16"/>
        <v>6000</v>
      </c>
      <c r="S41" s="141">
        <f t="shared" si="17"/>
        <v>6000</v>
      </c>
      <c r="T41" s="143"/>
      <c r="U41" s="143"/>
      <c r="V41" s="143">
        <v>6000</v>
      </c>
      <c r="W41" s="143"/>
      <c r="X41" s="143"/>
      <c r="Y41" s="143"/>
      <c r="Z41" s="143"/>
      <c r="AA41" s="185"/>
      <c r="AB41" s="162">
        <f t="shared" si="4"/>
        <v>0</v>
      </c>
    </row>
    <row r="42" spans="1:28" s="59" customFormat="1" ht="38.25" customHeight="1">
      <c r="A42" s="243">
        <v>5</v>
      </c>
      <c r="B42" s="243" t="s">
        <v>147</v>
      </c>
      <c r="C42" s="140" t="s">
        <v>166</v>
      </c>
      <c r="D42" s="185" t="s">
        <v>152</v>
      </c>
      <c r="E42" s="143">
        <v>1</v>
      </c>
      <c r="F42" s="143">
        <v>5000</v>
      </c>
      <c r="G42" s="143">
        <v>5000</v>
      </c>
      <c r="H42" s="143">
        <f>SUM(I42:K42)</f>
        <v>2000</v>
      </c>
      <c r="I42" s="143"/>
      <c r="J42" s="143"/>
      <c r="K42" s="143">
        <v>2000</v>
      </c>
      <c r="L42" s="143"/>
      <c r="M42" s="143"/>
      <c r="N42" s="143">
        <v>3000</v>
      </c>
      <c r="O42" s="143"/>
      <c r="P42" s="143">
        <v>5000</v>
      </c>
      <c r="Q42" s="143">
        <v>0</v>
      </c>
      <c r="R42" s="141">
        <f t="shared" si="16"/>
        <v>5000</v>
      </c>
      <c r="S42" s="141">
        <f t="shared" si="17"/>
        <v>2000</v>
      </c>
      <c r="T42" s="143"/>
      <c r="U42" s="143"/>
      <c r="V42" s="143">
        <v>2000</v>
      </c>
      <c r="W42" s="143"/>
      <c r="X42" s="143"/>
      <c r="Y42" s="143">
        <v>3000</v>
      </c>
      <c r="Z42" s="143"/>
      <c r="AA42" s="185"/>
      <c r="AB42" s="162">
        <f t="shared" si="4"/>
        <v>0</v>
      </c>
    </row>
    <row r="43" spans="1:28" s="59" customFormat="1" ht="37.5" customHeight="1">
      <c r="A43" s="244"/>
      <c r="B43" s="244"/>
      <c r="C43" s="140" t="s">
        <v>167</v>
      </c>
      <c r="D43" s="185" t="s">
        <v>152</v>
      </c>
      <c r="E43" s="143">
        <v>1</v>
      </c>
      <c r="F43" s="143">
        <v>6000</v>
      </c>
      <c r="G43" s="143">
        <v>6000</v>
      </c>
      <c r="H43" s="143"/>
      <c r="I43" s="143"/>
      <c r="J43" s="143"/>
      <c r="K43" s="143"/>
      <c r="L43" s="143"/>
      <c r="M43" s="143">
        <v>6000</v>
      </c>
      <c r="N43" s="143"/>
      <c r="O43" s="143"/>
      <c r="P43" s="143">
        <v>6000</v>
      </c>
      <c r="Q43" s="143">
        <v>6000</v>
      </c>
      <c r="R43" s="141">
        <f>+P43-Q43</f>
        <v>0</v>
      </c>
      <c r="S43" s="141">
        <f>SUM(T43:V43)</f>
        <v>0</v>
      </c>
      <c r="T43" s="143"/>
      <c r="U43" s="143"/>
      <c r="V43" s="143"/>
      <c r="W43" s="143"/>
      <c r="X43" s="143"/>
      <c r="Y43" s="143"/>
      <c r="Z43" s="143"/>
      <c r="AA43" s="185" t="s">
        <v>299</v>
      </c>
      <c r="AB43" s="162">
        <f t="shared" si="4"/>
        <v>0</v>
      </c>
    </row>
    <row r="44" spans="1:28" s="59" customFormat="1" ht="22.5">
      <c r="A44" s="251"/>
      <c r="B44" s="251"/>
      <c r="C44" s="140" t="s">
        <v>310</v>
      </c>
      <c r="D44" s="185" t="s">
        <v>152</v>
      </c>
      <c r="E44" s="143">
        <v>1</v>
      </c>
      <c r="F44" s="143">
        <v>25000</v>
      </c>
      <c r="G44" s="143">
        <v>25000</v>
      </c>
      <c r="H44" s="143">
        <f>SUM(I44:K44)</f>
        <v>25000</v>
      </c>
      <c r="I44" s="143"/>
      <c r="J44" s="143"/>
      <c r="K44" s="143">
        <v>25000</v>
      </c>
      <c r="L44" s="143"/>
      <c r="M44" s="143"/>
      <c r="N44" s="143"/>
      <c r="O44" s="143"/>
      <c r="P44" s="143">
        <v>15000</v>
      </c>
      <c r="Q44" s="142">
        <v>0</v>
      </c>
      <c r="R44" s="154">
        <f>+P44-Q44</f>
        <v>15000</v>
      </c>
      <c r="S44" s="54">
        <f t="shared" ref="S44" si="18">SUM(T44:V44)</f>
        <v>15000</v>
      </c>
      <c r="T44" s="164"/>
      <c r="U44" s="164"/>
      <c r="V44" s="164">
        <v>15000</v>
      </c>
      <c r="W44" s="164"/>
      <c r="X44" s="164"/>
      <c r="Y44" s="164"/>
      <c r="Z44" s="164"/>
      <c r="AA44" s="164"/>
    </row>
    <row r="45" spans="1:28" s="59" customFormat="1" ht="26.25" customHeight="1">
      <c r="A45" s="137" t="s">
        <v>148</v>
      </c>
      <c r="B45" s="242" t="s">
        <v>149</v>
      </c>
      <c r="C45" s="242"/>
      <c r="D45" s="185"/>
      <c r="E45" s="143"/>
      <c r="F45" s="143"/>
      <c r="G45" s="139">
        <f t="shared" ref="G45:Z45" si="19">SUM(G46:G56)</f>
        <v>317009</v>
      </c>
      <c r="H45" s="139">
        <f t="shared" si="19"/>
        <v>297009</v>
      </c>
      <c r="I45" s="139">
        <f t="shared" si="19"/>
        <v>45000</v>
      </c>
      <c r="J45" s="139">
        <f t="shared" si="19"/>
        <v>205959</v>
      </c>
      <c r="K45" s="139">
        <f t="shared" si="19"/>
        <v>46050</v>
      </c>
      <c r="L45" s="139">
        <f t="shared" si="19"/>
        <v>0</v>
      </c>
      <c r="M45" s="139">
        <f t="shared" si="19"/>
        <v>0</v>
      </c>
      <c r="N45" s="139">
        <f t="shared" si="19"/>
        <v>0</v>
      </c>
      <c r="O45" s="139">
        <f t="shared" si="19"/>
        <v>0</v>
      </c>
      <c r="P45" s="139">
        <f t="shared" si="19"/>
        <v>197009</v>
      </c>
      <c r="Q45" s="139">
        <f t="shared" si="19"/>
        <v>90959</v>
      </c>
      <c r="R45" s="139">
        <f t="shared" si="19"/>
        <v>106050</v>
      </c>
      <c r="S45" s="139">
        <f t="shared" si="19"/>
        <v>86050</v>
      </c>
      <c r="T45" s="139">
        <f t="shared" si="19"/>
        <v>0</v>
      </c>
      <c r="U45" s="139">
        <f t="shared" si="19"/>
        <v>55308.641975308645</v>
      </c>
      <c r="V45" s="139">
        <f t="shared" si="19"/>
        <v>30741.358024691359</v>
      </c>
      <c r="W45" s="139">
        <f t="shared" si="19"/>
        <v>0</v>
      </c>
      <c r="X45" s="139">
        <f t="shared" si="19"/>
        <v>0</v>
      </c>
      <c r="Y45" s="139">
        <f t="shared" si="19"/>
        <v>0</v>
      </c>
      <c r="Z45" s="139">
        <f t="shared" si="19"/>
        <v>20000</v>
      </c>
      <c r="AA45" s="185"/>
      <c r="AB45" s="162">
        <f t="shared" si="4"/>
        <v>0</v>
      </c>
    </row>
    <row r="46" spans="1:28" s="59" customFormat="1" ht="36" customHeight="1">
      <c r="A46" s="137" t="s">
        <v>150</v>
      </c>
      <c r="B46" s="242" t="s">
        <v>175</v>
      </c>
      <c r="C46" s="242"/>
      <c r="D46" s="185"/>
      <c r="E46" s="143"/>
      <c r="F46" s="143"/>
      <c r="G46" s="143"/>
      <c r="H46" s="143"/>
      <c r="I46" s="143"/>
      <c r="J46" s="143"/>
      <c r="K46" s="143"/>
      <c r="L46" s="143"/>
      <c r="M46" s="143"/>
      <c r="N46" s="143"/>
      <c r="O46" s="143"/>
      <c r="P46" s="143"/>
      <c r="Q46" s="143"/>
      <c r="R46" s="143"/>
      <c r="S46" s="143"/>
      <c r="T46" s="143"/>
      <c r="U46" s="143"/>
      <c r="V46" s="143"/>
      <c r="W46" s="143"/>
      <c r="X46" s="143"/>
      <c r="Y46" s="143"/>
      <c r="Z46" s="143"/>
      <c r="AA46" s="185"/>
      <c r="AB46" s="162">
        <f t="shared" si="4"/>
        <v>0</v>
      </c>
    </row>
    <row r="47" spans="1:28" s="59" customFormat="1" ht="67.5">
      <c r="A47" s="185">
        <v>1</v>
      </c>
      <c r="B47" s="186"/>
      <c r="C47" s="140" t="s">
        <v>169</v>
      </c>
      <c r="D47" s="185" t="s">
        <v>152</v>
      </c>
      <c r="E47" s="143">
        <v>1</v>
      </c>
      <c r="F47" s="143">
        <v>170959</v>
      </c>
      <c r="G47" s="143">
        <f>+F47</f>
        <v>170959</v>
      </c>
      <c r="H47" s="143">
        <f>SUM(I47:K47)</f>
        <v>170959</v>
      </c>
      <c r="I47" s="143">
        <v>45000</v>
      </c>
      <c r="J47" s="143">
        <f>170959-45000</f>
        <v>125959</v>
      </c>
      <c r="K47" s="143"/>
      <c r="L47" s="143"/>
      <c r="M47" s="143"/>
      <c r="N47" s="143"/>
      <c r="O47" s="143"/>
      <c r="P47" s="143">
        <v>90959</v>
      </c>
      <c r="Q47" s="143">
        <v>90959</v>
      </c>
      <c r="R47" s="141">
        <f t="shared" ref="R47:R54" si="20">+P47-Q47</f>
        <v>0</v>
      </c>
      <c r="S47" s="141">
        <f t="shared" ref="S47:S50" si="21">SUM(T47:V47)</f>
        <v>0</v>
      </c>
      <c r="T47" s="143"/>
      <c r="U47" s="143"/>
      <c r="V47" s="143"/>
      <c r="W47" s="143"/>
      <c r="X47" s="143"/>
      <c r="Y47" s="143"/>
      <c r="Z47" s="143"/>
      <c r="AA47" s="185" t="s">
        <v>301</v>
      </c>
      <c r="AB47" s="162">
        <f t="shared" si="4"/>
        <v>0</v>
      </c>
    </row>
    <row r="48" spans="1:28" s="59" customFormat="1" ht="22.5">
      <c r="A48" s="185">
        <v>2</v>
      </c>
      <c r="B48" s="186"/>
      <c r="C48" s="140" t="s">
        <v>242</v>
      </c>
      <c r="D48" s="185" t="s">
        <v>152</v>
      </c>
      <c r="E48" s="143">
        <v>1</v>
      </c>
      <c r="F48" s="143">
        <v>20000</v>
      </c>
      <c r="G48" s="143">
        <v>20000</v>
      </c>
      <c r="H48" s="143">
        <f>SUM(I48:K48)</f>
        <v>20000</v>
      </c>
      <c r="I48" s="143"/>
      <c r="J48" s="143">
        <v>20000</v>
      </c>
      <c r="K48" s="143"/>
      <c r="L48" s="143"/>
      <c r="M48" s="143"/>
      <c r="N48" s="143"/>
      <c r="O48" s="143"/>
      <c r="P48" s="143">
        <v>20000</v>
      </c>
      <c r="Q48" s="143">
        <v>0</v>
      </c>
      <c r="R48" s="141">
        <f>+P48-Q48</f>
        <v>20000</v>
      </c>
      <c r="S48" s="141">
        <f t="shared" si="21"/>
        <v>20000</v>
      </c>
      <c r="T48" s="143"/>
      <c r="U48" s="143">
        <v>20000</v>
      </c>
      <c r="V48" s="143"/>
      <c r="W48" s="143"/>
      <c r="X48" s="143"/>
      <c r="Y48" s="143"/>
      <c r="Z48" s="143"/>
      <c r="AA48" s="185"/>
      <c r="AB48" s="162">
        <f t="shared" si="4"/>
        <v>0</v>
      </c>
    </row>
    <row r="49" spans="1:28" s="59" customFormat="1" ht="11.25">
      <c r="A49" s="185">
        <v>3</v>
      </c>
      <c r="B49" s="186"/>
      <c r="C49" s="140" t="s">
        <v>172</v>
      </c>
      <c r="D49" s="185" t="s">
        <v>152</v>
      </c>
      <c r="E49" s="143">
        <v>1</v>
      </c>
      <c r="F49" s="143">
        <v>25000</v>
      </c>
      <c r="G49" s="143">
        <v>25000</v>
      </c>
      <c r="H49" s="143">
        <v>5000</v>
      </c>
      <c r="I49" s="143"/>
      <c r="J49" s="143"/>
      <c r="K49" s="143">
        <v>5000</v>
      </c>
      <c r="L49" s="143"/>
      <c r="M49" s="143"/>
      <c r="N49" s="143"/>
      <c r="O49" s="143"/>
      <c r="P49" s="143">
        <v>25000</v>
      </c>
      <c r="Q49" s="143">
        <v>0</v>
      </c>
      <c r="R49" s="141">
        <f t="shared" si="20"/>
        <v>25000</v>
      </c>
      <c r="S49" s="141">
        <f t="shared" si="21"/>
        <v>5000</v>
      </c>
      <c r="T49" s="143"/>
      <c r="U49" s="143"/>
      <c r="V49" s="143">
        <v>5000</v>
      </c>
      <c r="W49" s="143"/>
      <c r="X49" s="143"/>
      <c r="Y49" s="143"/>
      <c r="Z49" s="143">
        <v>20000</v>
      </c>
      <c r="AA49" s="185"/>
      <c r="AB49" s="162">
        <f t="shared" si="4"/>
        <v>0</v>
      </c>
    </row>
    <row r="50" spans="1:28" s="59" customFormat="1" ht="78.75">
      <c r="A50" s="185">
        <v>4</v>
      </c>
      <c r="B50" s="186"/>
      <c r="C50" s="140" t="s">
        <v>178</v>
      </c>
      <c r="D50" s="185" t="s">
        <v>179</v>
      </c>
      <c r="E50" s="143">
        <v>81</v>
      </c>
      <c r="F50" s="143">
        <v>1000</v>
      </c>
      <c r="G50" s="143">
        <f>+E50*F50</f>
        <v>81000</v>
      </c>
      <c r="H50" s="143">
        <f>SUM(I50:K50)</f>
        <v>81000</v>
      </c>
      <c r="I50" s="143"/>
      <c r="J50" s="143">
        <v>50000</v>
      </c>
      <c r="K50" s="143">
        <v>31000</v>
      </c>
      <c r="L50" s="143"/>
      <c r="M50" s="143"/>
      <c r="N50" s="143"/>
      <c r="O50" s="143"/>
      <c r="P50" s="143">
        <v>41000</v>
      </c>
      <c r="Q50" s="143">
        <v>0</v>
      </c>
      <c r="R50" s="141">
        <f>+P50-Q50</f>
        <v>41000</v>
      </c>
      <c r="S50" s="141">
        <f t="shared" si="21"/>
        <v>41000</v>
      </c>
      <c r="T50" s="143"/>
      <c r="U50" s="143">
        <f>+P50/G50*J50</f>
        <v>25308.641975308645</v>
      </c>
      <c r="V50" s="143">
        <f>+P50/G50*K50</f>
        <v>15691.358024691359</v>
      </c>
      <c r="W50" s="143"/>
      <c r="X50" s="143"/>
      <c r="Y50" s="143"/>
      <c r="Z50" s="143"/>
      <c r="AA50" s="185"/>
      <c r="AB50" s="162">
        <f t="shared" si="4"/>
        <v>0</v>
      </c>
    </row>
    <row r="51" spans="1:28" s="59" customFormat="1" ht="11.25" customHeight="1">
      <c r="A51" s="137" t="s">
        <v>153</v>
      </c>
      <c r="B51" s="242" t="s">
        <v>180</v>
      </c>
      <c r="C51" s="242"/>
      <c r="D51" s="185"/>
      <c r="E51" s="143"/>
      <c r="F51" s="143"/>
      <c r="G51" s="143"/>
      <c r="H51" s="143"/>
      <c r="I51" s="143"/>
      <c r="J51" s="143"/>
      <c r="K51" s="143"/>
      <c r="L51" s="143"/>
      <c r="M51" s="143"/>
      <c r="N51" s="143"/>
      <c r="O51" s="143"/>
      <c r="P51" s="143"/>
      <c r="Q51" s="143"/>
      <c r="R51" s="141">
        <f t="shared" si="20"/>
        <v>0</v>
      </c>
      <c r="S51" s="143"/>
      <c r="T51" s="143"/>
      <c r="U51" s="143"/>
      <c r="V51" s="143"/>
      <c r="W51" s="143"/>
      <c r="X51" s="143"/>
      <c r="Y51" s="143"/>
      <c r="Z51" s="143"/>
      <c r="AA51" s="185"/>
      <c r="AB51" s="162">
        <f t="shared" si="4"/>
        <v>0</v>
      </c>
    </row>
    <row r="52" spans="1:28" s="59" customFormat="1" ht="21" customHeight="1">
      <c r="A52" s="137" t="s">
        <v>154</v>
      </c>
      <c r="B52" s="242" t="s">
        <v>185</v>
      </c>
      <c r="C52" s="242"/>
      <c r="D52" s="185"/>
      <c r="E52" s="143"/>
      <c r="F52" s="143"/>
      <c r="G52" s="143"/>
      <c r="H52" s="143"/>
      <c r="I52" s="143"/>
      <c r="J52" s="143"/>
      <c r="K52" s="143"/>
      <c r="L52" s="143"/>
      <c r="M52" s="143"/>
      <c r="N52" s="143"/>
      <c r="O52" s="143"/>
      <c r="P52" s="143"/>
      <c r="Q52" s="143"/>
      <c r="R52" s="141">
        <f t="shared" si="20"/>
        <v>0</v>
      </c>
      <c r="S52" s="143"/>
      <c r="T52" s="143"/>
      <c r="U52" s="143"/>
      <c r="V52" s="143"/>
      <c r="W52" s="143"/>
      <c r="X52" s="143"/>
      <c r="Y52" s="143"/>
      <c r="Z52" s="143"/>
      <c r="AA52" s="185"/>
      <c r="AB52" s="162">
        <f t="shared" si="4"/>
        <v>0</v>
      </c>
    </row>
    <row r="53" spans="1:28" s="59" customFormat="1" ht="22.5">
      <c r="A53" s="185">
        <v>1</v>
      </c>
      <c r="B53" s="186"/>
      <c r="C53" s="140" t="s">
        <v>311</v>
      </c>
      <c r="D53" s="185"/>
      <c r="E53" s="143"/>
      <c r="F53" s="143">
        <v>5000</v>
      </c>
      <c r="G53" s="143">
        <v>5000</v>
      </c>
      <c r="H53" s="143">
        <v>5000</v>
      </c>
      <c r="I53" s="143"/>
      <c r="J53" s="143"/>
      <c r="K53" s="143">
        <v>5000</v>
      </c>
      <c r="L53" s="143"/>
      <c r="M53" s="143"/>
      <c r="N53" s="143"/>
      <c r="O53" s="143"/>
      <c r="P53" s="143">
        <v>5000</v>
      </c>
      <c r="Q53" s="143">
        <v>0</v>
      </c>
      <c r="R53" s="141">
        <f t="shared" si="20"/>
        <v>5000</v>
      </c>
      <c r="S53" s="141">
        <f t="shared" ref="S53:S54" si="22">SUM(T53:V53)</f>
        <v>5000</v>
      </c>
      <c r="T53" s="143"/>
      <c r="U53" s="143"/>
      <c r="V53" s="143">
        <v>5000</v>
      </c>
      <c r="W53" s="143"/>
      <c r="X53" s="143"/>
      <c r="Y53" s="143"/>
      <c r="Z53" s="143"/>
      <c r="AA53" s="185"/>
      <c r="AB53" s="162">
        <f t="shared" si="4"/>
        <v>0</v>
      </c>
    </row>
    <row r="54" spans="1:28" s="59" customFormat="1" ht="33.75">
      <c r="A54" s="185">
        <v>2</v>
      </c>
      <c r="B54" s="186"/>
      <c r="C54" s="140" t="s">
        <v>186</v>
      </c>
      <c r="D54" s="185"/>
      <c r="E54" s="143"/>
      <c r="F54" s="143">
        <v>50</v>
      </c>
      <c r="G54" s="143">
        <v>50</v>
      </c>
      <c r="H54" s="143">
        <v>50</v>
      </c>
      <c r="I54" s="143"/>
      <c r="J54" s="143"/>
      <c r="K54" s="143">
        <v>50</v>
      </c>
      <c r="L54" s="143"/>
      <c r="M54" s="143"/>
      <c r="N54" s="143"/>
      <c r="O54" s="143"/>
      <c r="P54" s="143">
        <v>50</v>
      </c>
      <c r="Q54" s="143">
        <v>0</v>
      </c>
      <c r="R54" s="141">
        <f t="shared" si="20"/>
        <v>50</v>
      </c>
      <c r="S54" s="141">
        <f t="shared" si="22"/>
        <v>50</v>
      </c>
      <c r="T54" s="143"/>
      <c r="U54" s="143"/>
      <c r="V54" s="143">
        <v>50</v>
      </c>
      <c r="W54" s="143"/>
      <c r="X54" s="143"/>
      <c r="Y54" s="143"/>
      <c r="Z54" s="143"/>
      <c r="AA54" s="185"/>
      <c r="AB54" s="162">
        <f t="shared" si="4"/>
        <v>0</v>
      </c>
    </row>
    <row r="55" spans="1:28" s="59" customFormat="1" ht="21" customHeight="1">
      <c r="A55" s="137" t="s">
        <v>155</v>
      </c>
      <c r="B55" s="242" t="s">
        <v>187</v>
      </c>
      <c r="C55" s="242"/>
      <c r="D55" s="185"/>
      <c r="E55" s="143"/>
      <c r="F55" s="143"/>
      <c r="G55" s="143"/>
      <c r="H55" s="143"/>
      <c r="I55" s="143"/>
      <c r="J55" s="143"/>
      <c r="K55" s="143"/>
      <c r="L55" s="143"/>
      <c r="M55" s="143"/>
      <c r="N55" s="143"/>
      <c r="O55" s="143"/>
      <c r="P55" s="143">
        <v>0</v>
      </c>
      <c r="Q55" s="185"/>
      <c r="R55" s="164"/>
      <c r="S55" s="164"/>
      <c r="T55" s="164"/>
      <c r="U55" s="164"/>
      <c r="V55" s="164"/>
      <c r="W55" s="164"/>
      <c r="X55" s="164"/>
      <c r="Y55" s="164"/>
      <c r="Z55" s="164"/>
      <c r="AA55" s="164"/>
    </row>
    <row r="56" spans="1:28" s="59" customFormat="1" ht="22.5">
      <c r="A56" s="185">
        <v>1</v>
      </c>
      <c r="B56" s="186"/>
      <c r="C56" s="140" t="s">
        <v>312</v>
      </c>
      <c r="D56" s="185" t="s">
        <v>152</v>
      </c>
      <c r="E56" s="143">
        <v>1</v>
      </c>
      <c r="F56" s="143">
        <v>15000</v>
      </c>
      <c r="G56" s="143">
        <v>15000</v>
      </c>
      <c r="H56" s="143">
        <f>SUM(I56:K56)</f>
        <v>15000</v>
      </c>
      <c r="I56" s="143"/>
      <c r="J56" s="143">
        <v>10000</v>
      </c>
      <c r="K56" s="143">
        <v>5000</v>
      </c>
      <c r="L56" s="143"/>
      <c r="M56" s="143"/>
      <c r="N56" s="143"/>
      <c r="O56" s="143"/>
      <c r="P56" s="143">
        <v>15000</v>
      </c>
      <c r="Q56" s="185">
        <v>0</v>
      </c>
      <c r="R56" s="154">
        <f>+P56-Q56</f>
        <v>15000</v>
      </c>
      <c r="S56" s="141">
        <f>SUM(T56:V56)</f>
        <v>15000</v>
      </c>
      <c r="T56" s="164"/>
      <c r="U56" s="143">
        <v>10000</v>
      </c>
      <c r="V56" s="143">
        <v>5000</v>
      </c>
      <c r="W56" s="164"/>
      <c r="X56" s="164"/>
      <c r="Y56" s="164"/>
      <c r="Z56" s="164"/>
      <c r="AA56" s="164"/>
    </row>
    <row r="57" spans="1:28" s="59" customFormat="1" ht="11.25">
      <c r="A57" s="137"/>
      <c r="B57" s="157"/>
      <c r="C57" s="137" t="s">
        <v>159</v>
      </c>
      <c r="D57" s="181"/>
      <c r="E57" s="158"/>
      <c r="F57" s="158"/>
      <c r="G57" s="139">
        <f t="shared" ref="G57:Z57" si="23">+G45+G29+G7</f>
        <v>1050199</v>
      </c>
      <c r="H57" s="139">
        <f t="shared" si="23"/>
        <v>965405</v>
      </c>
      <c r="I57" s="139">
        <f t="shared" si="23"/>
        <v>216000</v>
      </c>
      <c r="J57" s="139">
        <f t="shared" si="23"/>
        <v>355418.2</v>
      </c>
      <c r="K57" s="139">
        <f t="shared" si="23"/>
        <v>393986.8</v>
      </c>
      <c r="L57" s="139">
        <f t="shared" si="23"/>
        <v>0</v>
      </c>
      <c r="M57" s="139">
        <f t="shared" si="23"/>
        <v>6000</v>
      </c>
      <c r="N57" s="139">
        <f t="shared" si="23"/>
        <v>58794</v>
      </c>
      <c r="O57" s="139">
        <f t="shared" si="23"/>
        <v>0</v>
      </c>
      <c r="P57" s="139">
        <f t="shared" si="23"/>
        <v>823999</v>
      </c>
      <c r="Q57" s="139">
        <f t="shared" si="23"/>
        <v>101618.2</v>
      </c>
      <c r="R57" s="139">
        <f t="shared" si="23"/>
        <v>722380.80000000005</v>
      </c>
      <c r="S57" s="139">
        <f t="shared" si="23"/>
        <v>665616.80000000005</v>
      </c>
      <c r="T57" s="139">
        <f t="shared" si="23"/>
        <v>171000</v>
      </c>
      <c r="U57" s="139">
        <f t="shared" si="23"/>
        <v>195308.64197530865</v>
      </c>
      <c r="V57" s="139">
        <f t="shared" si="23"/>
        <v>299308.15802469134</v>
      </c>
      <c r="W57" s="139">
        <f t="shared" si="23"/>
        <v>0</v>
      </c>
      <c r="X57" s="139">
        <f t="shared" si="23"/>
        <v>0</v>
      </c>
      <c r="Y57" s="139">
        <f t="shared" si="23"/>
        <v>36764</v>
      </c>
      <c r="Z57" s="139">
        <f t="shared" si="23"/>
        <v>20000</v>
      </c>
      <c r="AA57" s="185"/>
      <c r="AB57" s="162">
        <f>+S57+SUM(W57:Z57)-R57</f>
        <v>0</v>
      </c>
    </row>
    <row r="58" spans="1:28">
      <c r="P58" s="63"/>
    </row>
  </sheetData>
  <mergeCells count="48">
    <mergeCell ref="N4:N5"/>
    <mergeCell ref="O4:O5"/>
    <mergeCell ref="Y4:Y5"/>
    <mergeCell ref="Z4:Z5"/>
    <mergeCell ref="B29:C29"/>
    <mergeCell ref="P3:P5"/>
    <mergeCell ref="R3:Z3"/>
    <mergeCell ref="R4:R5"/>
    <mergeCell ref="T4:V4"/>
    <mergeCell ref="W4:W5"/>
    <mergeCell ref="B52:C52"/>
    <mergeCell ref="B55:C55"/>
    <mergeCell ref="A42:A44"/>
    <mergeCell ref="A32:A35"/>
    <mergeCell ref="A36:A41"/>
    <mergeCell ref="B46:C46"/>
    <mergeCell ref="B51:C51"/>
    <mergeCell ref="B32:B35"/>
    <mergeCell ref="B36:B41"/>
    <mergeCell ref="B42:B44"/>
    <mergeCell ref="B45:C45"/>
    <mergeCell ref="A25:A26"/>
    <mergeCell ref="A3:A5"/>
    <mergeCell ref="B3:B5"/>
    <mergeCell ref="A8:A9"/>
    <mergeCell ref="A11:A17"/>
    <mergeCell ref="A18:A20"/>
    <mergeCell ref="B7:C7"/>
    <mergeCell ref="B8:B9"/>
    <mergeCell ref="B11:B17"/>
    <mergeCell ref="B18:B20"/>
    <mergeCell ref="B25:B26"/>
    <mergeCell ref="C3:C5"/>
    <mergeCell ref="H4:H5"/>
    <mergeCell ref="I4:K4"/>
    <mergeCell ref="L4:L5"/>
    <mergeCell ref="M4:M5"/>
    <mergeCell ref="G3:G5"/>
    <mergeCell ref="H3:O3"/>
    <mergeCell ref="A1:AA1"/>
    <mergeCell ref="Z2:AA2"/>
    <mergeCell ref="AA3:AA5"/>
    <mergeCell ref="X4:X5"/>
    <mergeCell ref="F3:F5"/>
    <mergeCell ref="Q3:Q5"/>
    <mergeCell ref="D3:D5"/>
    <mergeCell ref="E3:E5"/>
    <mergeCell ref="S4:S5"/>
  </mergeCells>
  <pageMargins left="0.55000000000000004" right="0.2" top="0.3" bottom="0.26" header="0.2" footer="0.2"/>
  <pageSetup paperSize="9" scale="77" orientation="landscape"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B22" sqref="B22"/>
    </sheetView>
  </sheetViews>
  <sheetFormatPr defaultRowHeight="15"/>
  <cols>
    <col min="1" max="1" width="7.140625" customWidth="1"/>
    <col min="2" max="2" width="60.140625" customWidth="1"/>
    <col min="3" max="3" width="13.28515625" bestFit="1" customWidth="1"/>
    <col min="4" max="4" width="9.85546875" customWidth="1"/>
    <col min="6" max="6" width="9.5703125" bestFit="1" customWidth="1"/>
    <col min="7" max="7" width="9.7109375" bestFit="1" customWidth="1"/>
    <col min="8" max="8" width="12.5703125" bestFit="1" customWidth="1"/>
  </cols>
  <sheetData>
    <row r="1" spans="1:7" ht="18.75">
      <c r="A1" s="231" t="s">
        <v>329</v>
      </c>
      <c r="B1" s="231"/>
      <c r="C1" s="232"/>
      <c r="D1" s="232"/>
    </row>
    <row r="3" spans="1:7" ht="18.75">
      <c r="A3" s="233" t="s">
        <v>463</v>
      </c>
      <c r="B3" s="233"/>
      <c r="C3" s="233"/>
      <c r="D3" s="233"/>
    </row>
    <row r="5" spans="1:7" ht="15.75">
      <c r="A5" s="229" t="s">
        <v>0</v>
      </c>
      <c r="B5" s="229" t="s">
        <v>115</v>
      </c>
      <c r="C5" s="126" t="s">
        <v>315</v>
      </c>
      <c r="D5" s="229" t="s">
        <v>317</v>
      </c>
    </row>
    <row r="6" spans="1:7" ht="15.75">
      <c r="A6" s="229"/>
      <c r="B6" s="229"/>
      <c r="C6" s="73" t="s">
        <v>316</v>
      </c>
      <c r="D6" s="229"/>
    </row>
    <row r="7" spans="1:7" ht="15.75">
      <c r="A7" s="74" t="s">
        <v>36</v>
      </c>
      <c r="B7" s="75" t="s">
        <v>318</v>
      </c>
      <c r="C7" s="79">
        <f>SUM(C9:C11)</f>
        <v>1944.8000000000002</v>
      </c>
      <c r="D7" s="80">
        <f>C7/C15</f>
        <v>0.38829989018668265</v>
      </c>
    </row>
    <row r="8" spans="1:7" ht="15.75">
      <c r="A8" s="74"/>
      <c r="B8" s="81" t="s">
        <v>319</v>
      </c>
      <c r="C8" s="77"/>
      <c r="D8" s="76"/>
    </row>
    <row r="9" spans="1:7" ht="15.75">
      <c r="A9" s="73">
        <v>1</v>
      </c>
      <c r="B9" s="81" t="s">
        <v>320</v>
      </c>
      <c r="C9" s="82">
        <v>412.5</v>
      </c>
      <c r="D9" s="83">
        <f>C9/C15</f>
        <v>8.2359988020365385E-2</v>
      </c>
    </row>
    <row r="10" spans="1:7" ht="15.75">
      <c r="A10" s="73">
        <v>2</v>
      </c>
      <c r="B10" s="81" t="s">
        <v>84</v>
      </c>
      <c r="C10" s="82">
        <v>804.4</v>
      </c>
      <c r="D10" s="83">
        <f>C10/C15</f>
        <v>0.16060696815413797</v>
      </c>
    </row>
    <row r="11" spans="1:7" ht="15.75">
      <c r="A11" s="73">
        <v>3</v>
      </c>
      <c r="B11" s="81" t="s">
        <v>35</v>
      </c>
      <c r="C11" s="82">
        <v>727.9</v>
      </c>
      <c r="D11" s="83">
        <f>C11/C15</f>
        <v>0.14533293401217928</v>
      </c>
    </row>
    <row r="12" spans="1:7" ht="15.75">
      <c r="A12" s="74" t="s">
        <v>49</v>
      </c>
      <c r="B12" s="75" t="s">
        <v>324</v>
      </c>
      <c r="C12" s="77">
        <v>2630.5</v>
      </c>
      <c r="D12" s="84">
        <f>C12/C15</f>
        <v>0.5252071478486573</v>
      </c>
    </row>
    <row r="13" spans="1:7" ht="15.75">
      <c r="A13" s="74" t="s">
        <v>148</v>
      </c>
      <c r="B13" s="75" t="s">
        <v>326</v>
      </c>
      <c r="C13" s="77">
        <v>127.2</v>
      </c>
      <c r="D13" s="84">
        <f>C13/C15</f>
        <v>2.5396825396825397E-2</v>
      </c>
    </row>
    <row r="14" spans="1:7" ht="15.75">
      <c r="A14" s="74" t="s">
        <v>323</v>
      </c>
      <c r="B14" s="75" t="s">
        <v>327</v>
      </c>
      <c r="C14" s="77">
        <v>306</v>
      </c>
      <c r="D14" s="84">
        <f>C14/C15</f>
        <v>6.1096136567834684E-2</v>
      </c>
      <c r="F14" s="46"/>
      <c r="G14" s="46"/>
    </row>
    <row r="15" spans="1:7" ht="15.75">
      <c r="A15" s="230" t="s">
        <v>328</v>
      </c>
      <c r="B15" s="230"/>
      <c r="C15" s="78">
        <f>SUM(C8:C14)</f>
        <v>5008.5</v>
      </c>
      <c r="D15" s="85">
        <f>D14+D13+D12+D7</f>
        <v>1</v>
      </c>
    </row>
    <row r="22" spans="8:8">
      <c r="H22" s="70"/>
    </row>
    <row r="23" spans="8:8">
      <c r="H23" s="71"/>
    </row>
  </sheetData>
  <mergeCells count="7">
    <mergeCell ref="A15:B15"/>
    <mergeCell ref="A1:B1"/>
    <mergeCell ref="C1:D1"/>
    <mergeCell ref="A3:D3"/>
    <mergeCell ref="A5:A6"/>
    <mergeCell ref="B5:B6"/>
    <mergeCell ref="D5:D6"/>
  </mergeCells>
  <pageMargins left="0.7" right="0.25" top="0.68" bottom="0.75"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3"/>
  <sheetViews>
    <sheetView workbookViewId="0">
      <selection activeCell="E15" sqref="E15"/>
    </sheetView>
  </sheetViews>
  <sheetFormatPr defaultRowHeight="15"/>
  <cols>
    <col min="1" max="1" width="3.85546875" bestFit="1" customWidth="1"/>
    <col min="2" max="2" width="45.5703125" bestFit="1" customWidth="1"/>
    <col min="3" max="3" width="13.28515625" bestFit="1" customWidth="1"/>
    <col min="4" max="4" width="9.85546875" customWidth="1"/>
    <col min="5" max="5" width="10.42578125" customWidth="1"/>
    <col min="6" max="6" width="8.7109375" customWidth="1"/>
    <col min="7" max="7" width="11.42578125" customWidth="1"/>
    <col min="8" max="8" width="11" customWidth="1"/>
    <col min="9" max="9" width="12.5703125" customWidth="1"/>
    <col min="10" max="10" width="12.85546875" customWidth="1"/>
  </cols>
  <sheetData>
    <row r="2" spans="1:10" ht="18.75" customHeight="1">
      <c r="A2" s="233" t="s">
        <v>464</v>
      </c>
      <c r="B2" s="233"/>
      <c r="C2" s="233"/>
      <c r="D2" s="233"/>
      <c r="E2" s="233"/>
      <c r="F2" s="233"/>
      <c r="G2" s="233"/>
      <c r="H2" s="233"/>
      <c r="I2" s="233"/>
      <c r="J2" s="233"/>
    </row>
    <row r="4" spans="1:10" ht="15.75">
      <c r="A4" s="229" t="s">
        <v>0</v>
      </c>
      <c r="B4" s="229" t="s">
        <v>115</v>
      </c>
      <c r="C4" s="290" t="s">
        <v>465</v>
      </c>
      <c r="D4" s="290"/>
      <c r="E4" s="290" t="s">
        <v>468</v>
      </c>
      <c r="F4" s="290"/>
      <c r="G4" s="290" t="s">
        <v>466</v>
      </c>
      <c r="H4" s="290"/>
      <c r="I4" s="290" t="s">
        <v>467</v>
      </c>
      <c r="J4" s="290"/>
    </row>
    <row r="5" spans="1:10" ht="15.75">
      <c r="A5" s="229"/>
      <c r="B5" s="229"/>
      <c r="C5" s="126" t="s">
        <v>315</v>
      </c>
      <c r="D5" s="229" t="s">
        <v>317</v>
      </c>
      <c r="E5" s="126" t="s">
        <v>315</v>
      </c>
      <c r="F5" s="229" t="s">
        <v>317</v>
      </c>
      <c r="G5" s="126" t="s">
        <v>315</v>
      </c>
      <c r="H5" s="229" t="s">
        <v>317</v>
      </c>
      <c r="I5" s="126" t="s">
        <v>315</v>
      </c>
      <c r="J5" s="229" t="s">
        <v>317</v>
      </c>
    </row>
    <row r="6" spans="1:10" ht="15.75">
      <c r="A6" s="229"/>
      <c r="B6" s="229"/>
      <c r="C6" s="73" t="s">
        <v>316</v>
      </c>
      <c r="D6" s="229"/>
      <c r="E6" s="73" t="s">
        <v>316</v>
      </c>
      <c r="F6" s="229"/>
      <c r="G6" s="73" t="s">
        <v>316</v>
      </c>
      <c r="H6" s="229"/>
      <c r="I6" s="73" t="s">
        <v>316</v>
      </c>
      <c r="J6" s="229"/>
    </row>
    <row r="7" spans="1:10" ht="15.75">
      <c r="A7" s="74" t="s">
        <v>36</v>
      </c>
      <c r="B7" s="75" t="s">
        <v>318</v>
      </c>
      <c r="C7" s="79">
        <f>SUM(C9:C11)</f>
        <v>1944.8000000000002</v>
      </c>
      <c r="D7" s="80">
        <f>C7/C15</f>
        <v>0.38829989018668265</v>
      </c>
      <c r="E7" s="135">
        <f>730+1062</f>
        <v>1792</v>
      </c>
      <c r="F7" s="130">
        <f>E7/E15</f>
        <v>0.72697768762677484</v>
      </c>
      <c r="G7" s="135">
        <v>3824</v>
      </c>
      <c r="H7" s="130">
        <f>G7/G15</f>
        <v>0.13526706756278742</v>
      </c>
      <c r="I7" s="135">
        <v>2203.6</v>
      </c>
      <c r="J7" s="130">
        <f>I7/I15</f>
        <v>0.29023378333882122</v>
      </c>
    </row>
    <row r="8" spans="1:10" ht="15.75">
      <c r="A8" s="74"/>
      <c r="B8" s="81" t="s">
        <v>319</v>
      </c>
      <c r="C8" s="77"/>
      <c r="D8" s="76"/>
      <c r="E8" s="135"/>
      <c r="F8" s="130"/>
      <c r="G8" s="135"/>
      <c r="H8" s="130"/>
      <c r="I8" s="135"/>
      <c r="J8" s="129"/>
    </row>
    <row r="9" spans="1:10" ht="15.75">
      <c r="A9" s="73">
        <v>1</v>
      </c>
      <c r="B9" s="81" t="s">
        <v>320</v>
      </c>
      <c r="C9" s="82">
        <v>412.5</v>
      </c>
      <c r="D9" s="83">
        <f>C9/C15</f>
        <v>8.2359988020365385E-2</v>
      </c>
      <c r="E9" s="135"/>
      <c r="F9" s="130"/>
      <c r="G9" s="135"/>
      <c r="H9" s="130"/>
      <c r="I9" s="135"/>
      <c r="J9" s="129"/>
    </row>
    <row r="10" spans="1:10" ht="15.75">
      <c r="A10" s="73">
        <v>2</v>
      </c>
      <c r="B10" s="81" t="s">
        <v>84</v>
      </c>
      <c r="C10" s="82">
        <v>804.4</v>
      </c>
      <c r="D10" s="83">
        <f>C10/C15</f>
        <v>0.16060696815413797</v>
      </c>
      <c r="E10" s="135"/>
      <c r="F10" s="130"/>
      <c r="G10" s="135"/>
      <c r="H10" s="130"/>
      <c r="I10" s="135"/>
      <c r="J10" s="129"/>
    </row>
    <row r="11" spans="1:10" ht="15.75">
      <c r="A11" s="73">
        <v>3</v>
      </c>
      <c r="B11" s="81" t="s">
        <v>35</v>
      </c>
      <c r="C11" s="82">
        <v>727.9</v>
      </c>
      <c r="D11" s="83">
        <f>C11/C15</f>
        <v>0.14533293401217928</v>
      </c>
      <c r="E11" s="135"/>
      <c r="F11" s="130"/>
      <c r="G11" s="135"/>
      <c r="H11" s="130"/>
      <c r="I11" s="135"/>
      <c r="J11" s="129"/>
    </row>
    <row r="12" spans="1:10" ht="15.75">
      <c r="A12" s="74" t="s">
        <v>49</v>
      </c>
      <c r="B12" s="75" t="s">
        <v>324</v>
      </c>
      <c r="C12" s="77">
        <v>2630.5</v>
      </c>
      <c r="D12" s="84">
        <f>C12/C15</f>
        <v>0.5252071478486573</v>
      </c>
      <c r="E12" s="135">
        <v>260</v>
      </c>
      <c r="F12" s="130">
        <f>E12/E15</f>
        <v>0.10547667342799188</v>
      </c>
      <c r="G12" s="135"/>
      <c r="H12" s="130"/>
      <c r="I12" s="135">
        <v>314.8</v>
      </c>
      <c r="J12" s="130">
        <f>I12/I15</f>
        <v>4.1461969048403033E-2</v>
      </c>
    </row>
    <row r="13" spans="1:10" ht="15.75">
      <c r="A13" s="74" t="s">
        <v>148</v>
      </c>
      <c r="B13" s="75" t="s">
        <v>326</v>
      </c>
      <c r="C13" s="77">
        <v>127.2</v>
      </c>
      <c r="D13" s="84">
        <f>C13/C15</f>
        <v>2.5396825396825397E-2</v>
      </c>
      <c r="E13" s="135">
        <v>253</v>
      </c>
      <c r="F13" s="130">
        <f>E13/E15</f>
        <v>0.1026369168356998</v>
      </c>
      <c r="G13" s="135"/>
      <c r="H13" s="130"/>
      <c r="I13" s="135">
        <v>1229.2</v>
      </c>
      <c r="J13" s="130">
        <f>I13/I15</f>
        <v>0.16189660849522555</v>
      </c>
    </row>
    <row r="14" spans="1:10" ht="15.75">
      <c r="A14" s="74" t="s">
        <v>323</v>
      </c>
      <c r="B14" s="75" t="s">
        <v>327</v>
      </c>
      <c r="C14" s="77">
        <v>306</v>
      </c>
      <c r="D14" s="84">
        <f>C14/C15</f>
        <v>6.1096136567834684E-2</v>
      </c>
      <c r="E14" s="135">
        <v>160</v>
      </c>
      <c r="F14" s="130">
        <f>E14/E15</f>
        <v>6.4908722109533468E-2</v>
      </c>
      <c r="G14" s="135">
        <v>24446</v>
      </c>
      <c r="H14" s="130">
        <f>G14/G15</f>
        <v>0.86473293243721261</v>
      </c>
      <c r="I14" s="135">
        <v>3844.9</v>
      </c>
      <c r="J14" s="130">
        <f>I14/I15</f>
        <v>0.50640763911755027</v>
      </c>
    </row>
    <row r="15" spans="1:10" ht="15.75">
      <c r="A15" s="230" t="s">
        <v>328</v>
      </c>
      <c r="B15" s="230"/>
      <c r="C15" s="78">
        <f>SUM(C8:C14)</f>
        <v>5008.5</v>
      </c>
      <c r="D15" s="85">
        <f>D14+D13+D12+D7</f>
        <v>1</v>
      </c>
      <c r="E15" s="134">
        <f>E7+E12+E13+E14</f>
        <v>2465</v>
      </c>
      <c r="F15" s="131">
        <f>F7+F12+F13+F14</f>
        <v>1</v>
      </c>
      <c r="G15" s="133">
        <f>G7+G14</f>
        <v>28270</v>
      </c>
      <c r="H15" s="131">
        <f>H7+H14</f>
        <v>1</v>
      </c>
      <c r="I15" s="133">
        <f>I7+I12+I13+I14</f>
        <v>7592.5</v>
      </c>
      <c r="J15" s="132">
        <f>J7+J12+J13+J14</f>
        <v>1</v>
      </c>
    </row>
    <row r="22" spans="8:8">
      <c r="H22" s="70"/>
    </row>
    <row r="23" spans="8:8">
      <c r="H23" s="71"/>
    </row>
  </sheetData>
  <mergeCells count="12">
    <mergeCell ref="A2:J2"/>
    <mergeCell ref="I4:J4"/>
    <mergeCell ref="B4:B6"/>
    <mergeCell ref="F5:F6"/>
    <mergeCell ref="H5:H6"/>
    <mergeCell ref="J5:J6"/>
    <mergeCell ref="D5:D6"/>
    <mergeCell ref="A15:B15"/>
    <mergeCell ref="A4:A6"/>
    <mergeCell ref="C4:D4"/>
    <mergeCell ref="E4:F4"/>
    <mergeCell ref="G4:H4"/>
  </mergeCells>
  <pageMargins left="0.37" right="0.2" top="0.37" bottom="0.75" header="0.3" footer="0.3"/>
  <pageSetup paperSize="9"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B7" sqref="B7"/>
    </sheetView>
  </sheetViews>
  <sheetFormatPr defaultRowHeight="15"/>
  <cols>
    <col min="1" max="1" width="9.140625" style="292"/>
    <col min="2" max="2" width="82.42578125" style="292" customWidth="1"/>
    <col min="3" max="3" width="21.85546875" style="295" customWidth="1"/>
    <col min="4" max="4" width="17.85546875" style="292" customWidth="1"/>
    <col min="5" max="6" width="9.140625" style="292" hidden="1" customWidth="1"/>
    <col min="7" max="16384" width="9.140625" style="292"/>
  </cols>
  <sheetData>
    <row r="1" spans="1:6" ht="27" customHeight="1">
      <c r="A1" s="291" t="s">
        <v>571</v>
      </c>
      <c r="B1" s="291"/>
      <c r="C1" s="291"/>
      <c r="D1" s="291"/>
      <c r="E1" s="291"/>
      <c r="F1" s="291"/>
    </row>
    <row r="2" spans="1:6">
      <c r="A2" s="294"/>
      <c r="B2" s="294"/>
      <c r="C2" s="294"/>
      <c r="D2" s="294"/>
      <c r="E2" s="294"/>
      <c r="F2" s="294"/>
    </row>
    <row r="3" spans="1:6" ht="31.5">
      <c r="A3" s="296" t="s">
        <v>34</v>
      </c>
      <c r="B3" s="296" t="s">
        <v>556</v>
      </c>
      <c r="C3" s="297" t="s">
        <v>558</v>
      </c>
      <c r="D3" s="297" t="s">
        <v>570</v>
      </c>
    </row>
    <row r="4" spans="1:6" ht="15.75">
      <c r="A4" s="298" t="s">
        <v>36</v>
      </c>
      <c r="B4" s="299" t="s">
        <v>194</v>
      </c>
      <c r="C4" s="307">
        <v>695105</v>
      </c>
      <c r="D4" s="300">
        <v>18.082955187840515</v>
      </c>
    </row>
    <row r="5" spans="1:6" ht="15.75">
      <c r="A5" s="301">
        <v>1</v>
      </c>
      <c r="B5" s="302" t="s">
        <v>205</v>
      </c>
      <c r="C5" s="308">
        <v>6100</v>
      </c>
      <c r="D5" s="303">
        <v>0.15868973269625042</v>
      </c>
    </row>
    <row r="6" spans="1:6" ht="15.75">
      <c r="A6" s="301">
        <v>2</v>
      </c>
      <c r="B6" s="302" t="s">
        <v>130</v>
      </c>
      <c r="C6" s="308">
        <v>33740</v>
      </c>
      <c r="D6" s="303">
        <v>0.87773632478221131</v>
      </c>
    </row>
    <row r="7" spans="1:6" ht="15.75">
      <c r="A7" s="301">
        <v>3</v>
      </c>
      <c r="B7" s="302" t="s">
        <v>136</v>
      </c>
      <c r="C7" s="308">
        <v>96480</v>
      </c>
      <c r="D7" s="303">
        <v>2.5098992476285642</v>
      </c>
    </row>
    <row r="8" spans="1:6" ht="15.75">
      <c r="A8" s="301">
        <v>4</v>
      </c>
      <c r="B8" s="302" t="s">
        <v>137</v>
      </c>
      <c r="C8" s="308">
        <v>1450</v>
      </c>
      <c r="D8" s="303">
        <v>3.772132990320707E-2</v>
      </c>
    </row>
    <row r="9" spans="1:6" ht="15.75">
      <c r="A9" s="301">
        <v>5</v>
      </c>
      <c r="B9" s="302" t="s">
        <v>237</v>
      </c>
      <c r="C9" s="308">
        <v>117400</v>
      </c>
      <c r="D9" s="303">
        <v>3.0541269866458687</v>
      </c>
    </row>
    <row r="10" spans="1:6" ht="15.75">
      <c r="A10" s="301">
        <v>6</v>
      </c>
      <c r="B10" s="302" t="s">
        <v>198</v>
      </c>
      <c r="C10" s="308">
        <v>6100</v>
      </c>
      <c r="D10" s="303">
        <v>0.15868973269625042</v>
      </c>
    </row>
    <row r="11" spans="1:6" ht="15.75">
      <c r="A11" s="301">
        <v>7</v>
      </c>
      <c r="B11" s="302" t="s">
        <v>226</v>
      </c>
      <c r="C11" s="308">
        <v>3400</v>
      </c>
      <c r="D11" s="303">
        <v>8.8450014945451058E-2</v>
      </c>
    </row>
    <row r="12" spans="1:6" ht="15.75">
      <c r="A12" s="301">
        <v>8</v>
      </c>
      <c r="B12" s="302" t="s">
        <v>200</v>
      </c>
      <c r="C12" s="308">
        <v>356735</v>
      </c>
      <c r="D12" s="303">
        <v>9.2803576710486713</v>
      </c>
    </row>
    <row r="13" spans="1:6" ht="15.75">
      <c r="A13" s="301">
        <v>9</v>
      </c>
      <c r="B13" s="302" t="s">
        <v>230</v>
      </c>
      <c r="C13" s="308">
        <v>13200</v>
      </c>
      <c r="D13" s="303">
        <v>0.34339417567057468</v>
      </c>
    </row>
    <row r="14" spans="1:6" ht="15.75">
      <c r="A14" s="301">
        <v>10</v>
      </c>
      <c r="B14" s="302" t="s">
        <v>233</v>
      </c>
      <c r="C14" s="308">
        <v>15000</v>
      </c>
      <c r="D14" s="303">
        <v>0.39022065417110757</v>
      </c>
    </row>
    <row r="15" spans="1:6" ht="15.75">
      <c r="A15" s="301">
        <v>11</v>
      </c>
      <c r="B15" s="302" t="s">
        <v>201</v>
      </c>
      <c r="C15" s="308">
        <v>24500</v>
      </c>
      <c r="D15" s="303">
        <v>0.63736040181280906</v>
      </c>
    </row>
    <row r="16" spans="1:6" ht="15.75">
      <c r="A16" s="301">
        <v>12</v>
      </c>
      <c r="B16" s="302" t="s">
        <v>239</v>
      </c>
      <c r="C16" s="308">
        <v>4000</v>
      </c>
      <c r="D16" s="303">
        <v>0.10405884111229537</v>
      </c>
    </row>
    <row r="17" spans="1:4" ht="15.75">
      <c r="A17" s="301">
        <v>13</v>
      </c>
      <c r="B17" s="302" t="s">
        <v>274</v>
      </c>
      <c r="C17" s="308">
        <v>17000</v>
      </c>
      <c r="D17" s="303">
        <v>0.4422500747272553</v>
      </c>
    </row>
    <row r="18" spans="1:4" ht="15.75">
      <c r="A18" s="298" t="s">
        <v>49</v>
      </c>
      <c r="B18" s="304" t="s">
        <v>126</v>
      </c>
      <c r="C18" s="307">
        <v>888041</v>
      </c>
      <c r="D18" s="300">
        <v>23.102129330050971</v>
      </c>
    </row>
    <row r="19" spans="1:4" ht="15.75">
      <c r="A19" s="301">
        <v>1</v>
      </c>
      <c r="B19" s="302" t="s">
        <v>127</v>
      </c>
      <c r="C19" s="308">
        <v>2500</v>
      </c>
      <c r="D19" s="303">
        <v>6.5036775695184609E-2</v>
      </c>
    </row>
    <row r="20" spans="1:4" ht="15.75">
      <c r="A20" s="301">
        <v>2</v>
      </c>
      <c r="B20" s="302" t="s">
        <v>130</v>
      </c>
      <c r="C20" s="308">
        <v>478541</v>
      </c>
      <c r="D20" s="303">
        <v>12.449105471179733</v>
      </c>
    </row>
    <row r="21" spans="1:4" ht="15.75">
      <c r="A21" s="301">
        <v>3</v>
      </c>
      <c r="B21" s="302" t="s">
        <v>137</v>
      </c>
      <c r="C21" s="308">
        <v>199100</v>
      </c>
      <c r="D21" s="303">
        <v>5.1795288163645017</v>
      </c>
    </row>
    <row r="22" spans="1:4" ht="15.75">
      <c r="A22" s="301">
        <v>4</v>
      </c>
      <c r="B22" s="302" t="s">
        <v>144</v>
      </c>
      <c r="C22" s="308">
        <v>171900</v>
      </c>
      <c r="D22" s="303">
        <v>4.4719286968008927</v>
      </c>
    </row>
    <row r="23" spans="1:4" ht="15.75">
      <c r="A23" s="301">
        <v>5</v>
      </c>
      <c r="B23" s="302" t="s">
        <v>147</v>
      </c>
      <c r="C23" s="308">
        <v>36000</v>
      </c>
      <c r="D23" s="303">
        <v>0.93652957001065829</v>
      </c>
    </row>
    <row r="24" spans="1:4" ht="31.5">
      <c r="A24" s="298" t="s">
        <v>148</v>
      </c>
      <c r="B24" s="299" t="s">
        <v>149</v>
      </c>
      <c r="C24" s="307">
        <v>2260833</v>
      </c>
      <c r="D24" s="300">
        <v>58.814915482108511</v>
      </c>
    </row>
    <row r="25" spans="1:4" ht="31.5">
      <c r="A25" s="305">
        <v>1</v>
      </c>
      <c r="B25" s="306" t="s">
        <v>175</v>
      </c>
      <c r="C25" s="308">
        <v>2201966</v>
      </c>
      <c r="D25" s="303">
        <v>57.283507532169139</v>
      </c>
    </row>
    <row r="26" spans="1:4" ht="15.75">
      <c r="A26" s="305">
        <v>2</v>
      </c>
      <c r="B26" s="306" t="s">
        <v>180</v>
      </c>
      <c r="C26" s="308">
        <v>3285</v>
      </c>
      <c r="D26" s="303">
        <v>8.5458323263472566E-2</v>
      </c>
    </row>
    <row r="27" spans="1:4" ht="31.5">
      <c r="A27" s="305">
        <v>3</v>
      </c>
      <c r="B27" s="306" t="s">
        <v>185</v>
      </c>
      <c r="C27" s="308">
        <v>5050</v>
      </c>
      <c r="D27" s="303">
        <v>0.13137428690427289</v>
      </c>
    </row>
    <row r="28" spans="1:4" ht="15.75">
      <c r="A28" s="305">
        <v>4</v>
      </c>
      <c r="B28" s="306" t="s">
        <v>187</v>
      </c>
      <c r="C28" s="308">
        <v>28192</v>
      </c>
      <c r="D28" s="303">
        <v>0.73340671215945774</v>
      </c>
    </row>
    <row r="29" spans="1:4" ht="15.75">
      <c r="A29" s="305">
        <v>5</v>
      </c>
      <c r="B29" s="306" t="s">
        <v>189</v>
      </c>
      <c r="C29" s="308">
        <v>10340</v>
      </c>
      <c r="D29" s="303">
        <v>0.26899210427528353</v>
      </c>
    </row>
    <row r="30" spans="1:4" ht="15.75">
      <c r="A30" s="305">
        <v>6</v>
      </c>
      <c r="B30" s="306" t="s">
        <v>272</v>
      </c>
      <c r="C30" s="308">
        <v>12000</v>
      </c>
      <c r="D30" s="303">
        <v>0.31217652333688606</v>
      </c>
    </row>
    <row r="31" spans="1:4" ht="15.75">
      <c r="A31" s="298"/>
      <c r="B31" s="298" t="s">
        <v>557</v>
      </c>
      <c r="C31" s="307">
        <v>3843979</v>
      </c>
      <c r="D31" s="300">
        <v>100</v>
      </c>
    </row>
  </sheetData>
  <mergeCells count="1">
    <mergeCell ref="A1:F1"/>
  </mergeCells>
  <pageMargins left="0.7" right="0.7" top="0.5" bottom="0.25" header="0.3" footer="0.3"/>
  <pageSetup paperSize="9" scale="9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1"/>
  <sheetViews>
    <sheetView view="pageBreakPreview" zoomScale="130" zoomScaleSheetLayoutView="130" workbookViewId="0">
      <selection activeCell="K7" sqref="K7"/>
    </sheetView>
  </sheetViews>
  <sheetFormatPr defaultColWidth="9.140625" defaultRowHeight="11.25"/>
  <cols>
    <col min="1" max="1" width="4.5703125" style="12" customWidth="1"/>
    <col min="2" max="2" width="30.7109375" style="13" customWidth="1"/>
    <col min="3" max="3" width="36.85546875" style="15" customWidth="1"/>
    <col min="4" max="4" width="8.28515625" style="14" customWidth="1"/>
    <col min="5" max="5" width="7.5703125" style="14" customWidth="1"/>
    <col min="6" max="6" width="7.85546875" style="14" customWidth="1"/>
    <col min="7" max="7" width="8" style="16" customWidth="1"/>
    <col min="8" max="8" width="9.140625" style="16"/>
    <col min="9" max="11" width="8.7109375" style="16" customWidth="1"/>
    <col min="12" max="16384" width="9.140625" style="16"/>
  </cols>
  <sheetData>
    <row r="1" spans="1:7" s="4" customFormat="1" ht="21" customHeight="1">
      <c r="A1" s="1"/>
      <c r="B1" s="2"/>
      <c r="C1" s="2"/>
      <c r="D1" s="3"/>
      <c r="E1" s="3"/>
      <c r="F1" s="3"/>
    </row>
    <row r="2" spans="1:7" s="6" customFormat="1" ht="15.75">
      <c r="A2" s="214"/>
      <c r="B2" s="214"/>
      <c r="C2" s="214"/>
      <c r="D2" s="26"/>
      <c r="E2" s="26"/>
      <c r="F2" s="26"/>
    </row>
    <row r="3" spans="1:7" s="5" customFormat="1" ht="15.75">
      <c r="A3" s="7"/>
      <c r="B3" s="8"/>
      <c r="C3" s="10"/>
      <c r="D3" s="9"/>
      <c r="E3" s="9"/>
      <c r="F3" s="9"/>
    </row>
    <row r="4" spans="1:7" s="25" customFormat="1" ht="15" customHeight="1">
      <c r="A4" s="204" t="s">
        <v>0</v>
      </c>
      <c r="B4" s="204" t="s">
        <v>18</v>
      </c>
      <c r="C4" s="204" t="s">
        <v>17</v>
      </c>
      <c r="D4" s="206" t="s">
        <v>86</v>
      </c>
      <c r="E4" s="208" t="s">
        <v>87</v>
      </c>
      <c r="F4" s="209"/>
      <c r="G4" s="210"/>
    </row>
    <row r="5" spans="1:7" s="25" customFormat="1" ht="38.25">
      <c r="A5" s="205"/>
      <c r="B5" s="205"/>
      <c r="C5" s="205"/>
      <c r="D5" s="207"/>
      <c r="E5" s="36" t="s">
        <v>90</v>
      </c>
      <c r="F5" s="37" t="s">
        <v>84</v>
      </c>
      <c r="G5" s="37" t="s">
        <v>85</v>
      </c>
    </row>
    <row r="6" spans="1:7" s="24" customFormat="1" ht="17.25" customHeight="1">
      <c r="A6" s="211" t="s">
        <v>88</v>
      </c>
      <c r="B6" s="211"/>
      <c r="C6" s="211"/>
      <c r="D6" s="38">
        <f>SUM(D7:D21)</f>
        <v>346804</v>
      </c>
      <c r="E6" s="38">
        <f t="shared" ref="E6:G6" si="0">SUM(E7:E21)</f>
        <v>0</v>
      </c>
      <c r="F6" s="38">
        <f t="shared" si="0"/>
        <v>212363</v>
      </c>
      <c r="G6" s="38">
        <f t="shared" si="0"/>
        <v>134441</v>
      </c>
    </row>
    <row r="7" spans="1:7" s="11" customFormat="1" ht="51">
      <c r="A7" s="28">
        <v>1</v>
      </c>
      <c r="B7" s="29" t="s">
        <v>1</v>
      </c>
      <c r="C7" s="31" t="s">
        <v>20</v>
      </c>
      <c r="D7" s="32">
        <v>40840</v>
      </c>
      <c r="E7" s="32"/>
      <c r="F7" s="32">
        <v>32840</v>
      </c>
      <c r="G7" s="30">
        <f t="shared" ref="G7:G21" si="1">+D7-F7</f>
        <v>8000</v>
      </c>
    </row>
    <row r="8" spans="1:7" s="11" customFormat="1" ht="51">
      <c r="A8" s="28">
        <v>2</v>
      </c>
      <c r="B8" s="29" t="s">
        <v>2</v>
      </c>
      <c r="C8" s="31" t="s">
        <v>19</v>
      </c>
      <c r="D8" s="32">
        <v>29446</v>
      </c>
      <c r="E8" s="32"/>
      <c r="F8" s="32">
        <v>19800</v>
      </c>
      <c r="G8" s="30">
        <f t="shared" si="1"/>
        <v>9646</v>
      </c>
    </row>
    <row r="9" spans="1:7" s="11" customFormat="1" ht="25.5">
      <c r="A9" s="28">
        <v>3</v>
      </c>
      <c r="B9" s="29" t="s">
        <v>3</v>
      </c>
      <c r="C9" s="31" t="s">
        <v>21</v>
      </c>
      <c r="D9" s="32">
        <v>6991</v>
      </c>
      <c r="E9" s="32"/>
      <c r="F9" s="32">
        <v>5000</v>
      </c>
      <c r="G9" s="30">
        <f t="shared" si="1"/>
        <v>1991</v>
      </c>
    </row>
    <row r="10" spans="1:7" s="11" customFormat="1" ht="114.75">
      <c r="A10" s="28">
        <v>4</v>
      </c>
      <c r="B10" s="29" t="s">
        <v>4</v>
      </c>
      <c r="C10" s="31" t="s">
        <v>31</v>
      </c>
      <c r="D10" s="32">
        <v>49866</v>
      </c>
      <c r="E10" s="32"/>
      <c r="F10" s="32">
        <v>44879</v>
      </c>
      <c r="G10" s="30">
        <f t="shared" si="1"/>
        <v>4987</v>
      </c>
    </row>
    <row r="11" spans="1:7" s="11" customFormat="1" ht="41.25" customHeight="1">
      <c r="A11" s="28">
        <v>5</v>
      </c>
      <c r="B11" s="29" t="s">
        <v>5</v>
      </c>
      <c r="C11" s="31" t="s">
        <v>25</v>
      </c>
      <c r="D11" s="32">
        <v>11752</v>
      </c>
      <c r="E11" s="32"/>
      <c r="F11" s="32"/>
      <c r="G11" s="30">
        <f t="shared" si="1"/>
        <v>11752</v>
      </c>
    </row>
    <row r="12" spans="1:7" s="11" customFormat="1" ht="63.75">
      <c r="A12" s="28">
        <v>6</v>
      </c>
      <c r="B12" s="29" t="s">
        <v>6</v>
      </c>
      <c r="C12" s="33" t="s">
        <v>26</v>
      </c>
      <c r="D12" s="32">
        <v>3918</v>
      </c>
      <c r="E12" s="32"/>
      <c r="F12" s="32"/>
      <c r="G12" s="30">
        <f t="shared" si="1"/>
        <v>3918</v>
      </c>
    </row>
    <row r="13" spans="1:7" s="11" customFormat="1" ht="76.5">
      <c r="A13" s="28">
        <v>7</v>
      </c>
      <c r="B13" s="29" t="s">
        <v>7</v>
      </c>
      <c r="C13" s="31" t="s">
        <v>30</v>
      </c>
      <c r="D13" s="32">
        <v>11600</v>
      </c>
      <c r="E13" s="32"/>
      <c r="F13" s="32">
        <v>5800</v>
      </c>
      <c r="G13" s="30">
        <f t="shared" si="1"/>
        <v>5800</v>
      </c>
    </row>
    <row r="14" spans="1:7" s="11" customFormat="1" ht="41.25" customHeight="1">
      <c r="A14" s="28">
        <v>8</v>
      </c>
      <c r="B14" s="29" t="s">
        <v>8</v>
      </c>
      <c r="C14" s="31" t="s">
        <v>27</v>
      </c>
      <c r="D14" s="32">
        <v>14950</v>
      </c>
      <c r="E14" s="32"/>
      <c r="F14" s="32"/>
      <c r="G14" s="30">
        <f t="shared" si="1"/>
        <v>14950</v>
      </c>
    </row>
    <row r="15" spans="1:7" s="11" customFormat="1" ht="38.25">
      <c r="A15" s="28">
        <v>9</v>
      </c>
      <c r="B15" s="29" t="s">
        <v>9</v>
      </c>
      <c r="C15" s="31" t="s">
        <v>29</v>
      </c>
      <c r="D15" s="32">
        <v>3749</v>
      </c>
      <c r="E15" s="32"/>
      <c r="F15" s="32">
        <v>2000</v>
      </c>
      <c r="G15" s="30">
        <f t="shared" si="1"/>
        <v>1749</v>
      </c>
    </row>
    <row r="16" spans="1:7" s="11" customFormat="1" ht="63.75">
      <c r="A16" s="28">
        <v>10</v>
      </c>
      <c r="B16" s="29" t="s">
        <v>10</v>
      </c>
      <c r="C16" s="31" t="s">
        <v>32</v>
      </c>
      <c r="D16" s="32">
        <v>31500</v>
      </c>
      <c r="E16" s="32"/>
      <c r="F16" s="32">
        <v>31500</v>
      </c>
      <c r="G16" s="30">
        <f t="shared" si="1"/>
        <v>0</v>
      </c>
    </row>
    <row r="17" spans="1:7" s="11" customFormat="1" ht="51">
      <c r="A17" s="28">
        <v>11</v>
      </c>
      <c r="B17" s="29" t="s">
        <v>11</v>
      </c>
      <c r="C17" s="31" t="s">
        <v>33</v>
      </c>
      <c r="D17" s="32">
        <v>85164</v>
      </c>
      <c r="E17" s="32"/>
      <c r="F17" s="32">
        <v>70544</v>
      </c>
      <c r="G17" s="30">
        <f t="shared" si="1"/>
        <v>14620</v>
      </c>
    </row>
    <row r="18" spans="1:7" s="11" customFormat="1" ht="114.75">
      <c r="A18" s="28">
        <v>12</v>
      </c>
      <c r="B18" s="29" t="s">
        <v>12</v>
      </c>
      <c r="C18" s="31" t="s">
        <v>28</v>
      </c>
      <c r="D18" s="32">
        <v>4300</v>
      </c>
      <c r="E18" s="32"/>
      <c r="F18" s="32"/>
      <c r="G18" s="30">
        <f t="shared" si="1"/>
        <v>4300</v>
      </c>
    </row>
    <row r="19" spans="1:7" s="11" customFormat="1" ht="25.5">
      <c r="A19" s="28">
        <v>13</v>
      </c>
      <c r="B19" s="29" t="s">
        <v>13</v>
      </c>
      <c r="C19" s="33" t="s">
        <v>23</v>
      </c>
      <c r="D19" s="32">
        <v>6492</v>
      </c>
      <c r="E19" s="32"/>
      <c r="F19" s="32"/>
      <c r="G19" s="30">
        <f t="shared" si="1"/>
        <v>6492</v>
      </c>
    </row>
    <row r="20" spans="1:7" s="11" customFormat="1" ht="25.5">
      <c r="A20" s="28">
        <v>14</v>
      </c>
      <c r="B20" s="29" t="s">
        <v>14</v>
      </c>
      <c r="C20" s="33" t="s">
        <v>22</v>
      </c>
      <c r="D20" s="30">
        <v>6236</v>
      </c>
      <c r="E20" s="30"/>
      <c r="F20" s="30"/>
      <c r="G20" s="30">
        <f t="shared" si="1"/>
        <v>6236</v>
      </c>
    </row>
    <row r="21" spans="1:7" s="11" customFormat="1" ht="76.5">
      <c r="A21" s="28">
        <v>15</v>
      </c>
      <c r="B21" s="29" t="s">
        <v>15</v>
      </c>
      <c r="C21" s="33" t="s">
        <v>24</v>
      </c>
      <c r="D21" s="30">
        <v>40000</v>
      </c>
      <c r="E21" s="30"/>
      <c r="F21" s="30"/>
      <c r="G21" s="30">
        <f t="shared" si="1"/>
        <v>40000</v>
      </c>
    </row>
    <row r="22" spans="1:7" s="11" customFormat="1" ht="12.75">
      <c r="A22" s="28">
        <v>16</v>
      </c>
      <c r="B22" s="29" t="s">
        <v>91</v>
      </c>
      <c r="C22" s="33" t="s">
        <v>92</v>
      </c>
      <c r="D22" s="30">
        <v>10000</v>
      </c>
      <c r="E22" s="30"/>
      <c r="F22" s="30"/>
      <c r="G22" s="30">
        <v>10000</v>
      </c>
    </row>
    <row r="23" spans="1:7" s="11" customFormat="1" ht="25.5">
      <c r="A23" s="28">
        <v>17</v>
      </c>
      <c r="B23" s="29" t="s">
        <v>93</v>
      </c>
      <c r="C23" s="33" t="s">
        <v>94</v>
      </c>
      <c r="D23" s="30">
        <v>5000</v>
      </c>
      <c r="E23" s="30"/>
      <c r="F23" s="30"/>
      <c r="G23" s="30">
        <v>5000</v>
      </c>
    </row>
    <row r="24" spans="1:7" s="40" customFormat="1" ht="16.5" customHeight="1">
      <c r="A24" s="212" t="s">
        <v>89</v>
      </c>
      <c r="B24" s="213"/>
      <c r="C24" s="213"/>
      <c r="D24" s="39">
        <f>SUM(D25:D65)</f>
        <v>2628141</v>
      </c>
      <c r="E24" s="39">
        <f t="shared" ref="E24:G24" si="2">SUM(E25:E65)</f>
        <v>1113500</v>
      </c>
      <c r="F24" s="39">
        <f t="shared" si="2"/>
        <v>624850</v>
      </c>
      <c r="G24" s="39">
        <f t="shared" si="2"/>
        <v>889791</v>
      </c>
    </row>
    <row r="25" spans="1:7" s="11" customFormat="1" ht="127.5">
      <c r="A25" s="28">
        <v>1</v>
      </c>
      <c r="B25" s="29" t="s">
        <v>37</v>
      </c>
      <c r="C25" s="33" t="s">
        <v>38</v>
      </c>
      <c r="D25" s="30">
        <v>350000</v>
      </c>
      <c r="E25" s="30">
        <f t="shared" ref="E25:E30" si="3">+D25-F25-G25</f>
        <v>195000</v>
      </c>
      <c r="F25" s="30">
        <v>120000</v>
      </c>
      <c r="G25" s="30">
        <v>35000</v>
      </c>
    </row>
    <row r="26" spans="1:7" s="11" customFormat="1" ht="76.5">
      <c r="A26" s="28">
        <v>2</v>
      </c>
      <c r="B26" s="29" t="s">
        <v>39</v>
      </c>
      <c r="C26" s="33" t="s">
        <v>40</v>
      </c>
      <c r="D26" s="30">
        <v>75000</v>
      </c>
      <c r="E26" s="30">
        <f t="shared" si="3"/>
        <v>67500</v>
      </c>
      <c r="F26" s="30"/>
      <c r="G26" s="30">
        <v>7500</v>
      </c>
    </row>
    <row r="27" spans="1:7" s="11" customFormat="1" ht="178.5">
      <c r="A27" s="28">
        <v>3</v>
      </c>
      <c r="B27" s="29" t="s">
        <v>41</v>
      </c>
      <c r="C27" s="33" t="s">
        <v>42</v>
      </c>
      <c r="D27" s="30">
        <v>400000</v>
      </c>
      <c r="E27" s="30">
        <f t="shared" si="3"/>
        <v>310000</v>
      </c>
      <c r="F27" s="30">
        <v>50000</v>
      </c>
      <c r="G27" s="30">
        <v>40000</v>
      </c>
    </row>
    <row r="28" spans="1:7" s="11" customFormat="1" ht="127.5">
      <c r="A28" s="28">
        <v>4</v>
      </c>
      <c r="B28" s="29" t="s">
        <v>43</v>
      </c>
      <c r="C28" s="33" t="s">
        <v>44</v>
      </c>
      <c r="D28" s="30">
        <v>290000</v>
      </c>
      <c r="E28" s="30">
        <v>171000</v>
      </c>
      <c r="F28" s="30">
        <v>90000</v>
      </c>
      <c r="G28" s="30">
        <v>29000</v>
      </c>
    </row>
    <row r="29" spans="1:7" s="11" customFormat="1" ht="38.25">
      <c r="A29" s="28">
        <v>5</v>
      </c>
      <c r="B29" s="29" t="s">
        <v>45</v>
      </c>
      <c r="C29" s="33" t="s">
        <v>46</v>
      </c>
      <c r="D29" s="30">
        <v>150000</v>
      </c>
      <c r="E29" s="30">
        <f t="shared" si="3"/>
        <v>70000</v>
      </c>
      <c r="F29" s="30">
        <v>50000</v>
      </c>
      <c r="G29" s="30">
        <v>30000</v>
      </c>
    </row>
    <row r="30" spans="1:7" s="11" customFormat="1" ht="51">
      <c r="A30" s="28">
        <v>6</v>
      </c>
      <c r="B30" s="29" t="s">
        <v>47</v>
      </c>
      <c r="C30" s="33" t="s">
        <v>48</v>
      </c>
      <c r="D30" s="30">
        <v>500000</v>
      </c>
      <c r="E30" s="30">
        <f t="shared" si="3"/>
        <v>300000</v>
      </c>
      <c r="F30" s="30">
        <v>100000</v>
      </c>
      <c r="G30" s="30">
        <v>100000</v>
      </c>
    </row>
    <row r="31" spans="1:7" s="11" customFormat="1" ht="140.25">
      <c r="A31" s="28">
        <v>7</v>
      </c>
      <c r="B31" s="34" t="s">
        <v>50</v>
      </c>
      <c r="C31" s="35" t="s">
        <v>51</v>
      </c>
      <c r="D31" s="30">
        <v>40000</v>
      </c>
      <c r="E31" s="30"/>
      <c r="F31" s="30">
        <v>32000</v>
      </c>
      <c r="G31" s="30">
        <v>8000</v>
      </c>
    </row>
    <row r="32" spans="1:7" s="11" customFormat="1" ht="76.5">
      <c r="A32" s="28">
        <v>8</v>
      </c>
      <c r="B32" s="34" t="s">
        <v>52</v>
      </c>
      <c r="C32" s="34" t="s">
        <v>53</v>
      </c>
      <c r="D32" s="30">
        <v>15000</v>
      </c>
      <c r="E32" s="30"/>
      <c r="F32" s="30">
        <f>+D32-G32</f>
        <v>7500</v>
      </c>
      <c r="G32" s="30">
        <v>7500</v>
      </c>
    </row>
    <row r="33" spans="1:7" s="11" customFormat="1" ht="76.5">
      <c r="A33" s="28">
        <v>9</v>
      </c>
      <c r="B33" s="34" t="s">
        <v>54</v>
      </c>
      <c r="C33" s="34" t="s">
        <v>55</v>
      </c>
      <c r="D33" s="30">
        <v>50000</v>
      </c>
      <c r="E33" s="30"/>
      <c r="F33" s="30">
        <f>+D33-E33-G33</f>
        <v>25000</v>
      </c>
      <c r="G33" s="30">
        <v>25000</v>
      </c>
    </row>
    <row r="34" spans="1:7" s="11" customFormat="1" ht="76.5">
      <c r="A34" s="28">
        <v>10</v>
      </c>
      <c r="B34" s="34" t="s">
        <v>56</v>
      </c>
      <c r="C34" s="34" t="s">
        <v>57</v>
      </c>
      <c r="D34" s="30">
        <v>40000</v>
      </c>
      <c r="E34" s="30"/>
      <c r="F34" s="30">
        <f>+D34-E34-G34</f>
        <v>20000</v>
      </c>
      <c r="G34" s="30">
        <v>20000</v>
      </c>
    </row>
    <row r="35" spans="1:7" s="11" customFormat="1" ht="76.5">
      <c r="A35" s="28">
        <v>11</v>
      </c>
      <c r="B35" s="34" t="s">
        <v>58</v>
      </c>
      <c r="C35" s="34" t="s">
        <v>59</v>
      </c>
      <c r="D35" s="30">
        <v>70000</v>
      </c>
      <c r="E35" s="30"/>
      <c r="F35" s="30">
        <f>+D35-E35-G35</f>
        <v>35000</v>
      </c>
      <c r="G35" s="30">
        <v>35000</v>
      </c>
    </row>
    <row r="36" spans="1:7" s="11" customFormat="1" ht="38.25">
      <c r="A36" s="28">
        <v>12</v>
      </c>
      <c r="B36" s="34" t="s">
        <v>60</v>
      </c>
      <c r="C36" s="35" t="s">
        <v>61</v>
      </c>
      <c r="D36" s="30">
        <v>40000</v>
      </c>
      <c r="E36" s="30"/>
      <c r="F36" s="30">
        <f>+D36-E36-G36</f>
        <v>32000</v>
      </c>
      <c r="G36" s="30">
        <v>8000</v>
      </c>
    </row>
    <row r="37" spans="1:7" s="11" customFormat="1" ht="38.25">
      <c r="A37" s="28">
        <v>13</v>
      </c>
      <c r="B37" s="34" t="s">
        <v>62</v>
      </c>
      <c r="C37" s="35" t="s">
        <v>63</v>
      </c>
      <c r="D37" s="30">
        <v>30000</v>
      </c>
      <c r="E37" s="30"/>
      <c r="F37" s="30">
        <v>24000</v>
      </c>
      <c r="G37" s="30">
        <v>6000</v>
      </c>
    </row>
    <row r="38" spans="1:7" s="11" customFormat="1" ht="51">
      <c r="A38" s="28">
        <v>14</v>
      </c>
      <c r="B38" s="34" t="s">
        <v>64</v>
      </c>
      <c r="C38" s="34" t="s">
        <v>65</v>
      </c>
      <c r="D38" s="30">
        <v>35000</v>
      </c>
      <c r="E38" s="30"/>
      <c r="F38" s="30">
        <v>28000</v>
      </c>
      <c r="G38" s="30">
        <v>7000</v>
      </c>
    </row>
    <row r="39" spans="1:7" s="11" customFormat="1" ht="25.5">
      <c r="A39" s="28">
        <v>15</v>
      </c>
      <c r="B39" s="34" t="s">
        <v>66</v>
      </c>
      <c r="C39" s="34" t="s">
        <v>67</v>
      </c>
      <c r="D39" s="30">
        <v>5000</v>
      </c>
      <c r="E39" s="30"/>
      <c r="F39" s="30">
        <v>4000</v>
      </c>
      <c r="G39" s="30">
        <v>1000</v>
      </c>
    </row>
    <row r="40" spans="1:7" s="11" customFormat="1" ht="25.5">
      <c r="A40" s="28">
        <v>16</v>
      </c>
      <c r="B40" s="34" t="s">
        <v>68</v>
      </c>
      <c r="C40" s="34" t="s">
        <v>69</v>
      </c>
      <c r="D40" s="30">
        <v>10500</v>
      </c>
      <c r="E40" s="30"/>
      <c r="F40" s="30">
        <v>7349.9999999999991</v>
      </c>
      <c r="G40" s="30">
        <v>3150.0000000000009</v>
      </c>
    </row>
    <row r="41" spans="1:7" s="11" customFormat="1" ht="25.5">
      <c r="A41" s="28">
        <v>17</v>
      </c>
      <c r="B41" s="34" t="s">
        <v>70</v>
      </c>
      <c r="C41" s="34" t="s">
        <v>71</v>
      </c>
      <c r="D41" s="30">
        <v>10000</v>
      </c>
      <c r="E41" s="30"/>
      <c r="F41" s="30"/>
      <c r="G41" s="30">
        <f t="shared" ref="G41:G65" si="4">+D41</f>
        <v>10000</v>
      </c>
    </row>
    <row r="42" spans="1:7" s="11" customFormat="1" ht="25.5">
      <c r="A42" s="28">
        <v>18</v>
      </c>
      <c r="B42" s="34" t="s">
        <v>72</v>
      </c>
      <c r="C42" s="34" t="s">
        <v>73</v>
      </c>
      <c r="D42" s="30">
        <v>5000</v>
      </c>
      <c r="E42" s="30"/>
      <c r="F42" s="30"/>
      <c r="G42" s="30">
        <f t="shared" si="4"/>
        <v>5000</v>
      </c>
    </row>
    <row r="43" spans="1:7" s="11" customFormat="1" ht="25.5">
      <c r="A43" s="28">
        <v>19</v>
      </c>
      <c r="B43" s="34" t="s">
        <v>74</v>
      </c>
      <c r="C43" s="34" t="s">
        <v>75</v>
      </c>
      <c r="D43" s="30">
        <v>10000</v>
      </c>
      <c r="E43" s="30"/>
      <c r="F43" s="30"/>
      <c r="G43" s="30">
        <f t="shared" si="4"/>
        <v>10000</v>
      </c>
    </row>
    <row r="44" spans="1:7" s="11" customFormat="1" ht="25.5">
      <c r="A44" s="28">
        <v>20</v>
      </c>
      <c r="B44" s="34" t="s">
        <v>76</v>
      </c>
      <c r="C44" s="34" t="s">
        <v>71</v>
      </c>
      <c r="D44" s="30">
        <v>6500</v>
      </c>
      <c r="E44" s="30"/>
      <c r="F44" s="30"/>
      <c r="G44" s="30">
        <f t="shared" si="4"/>
        <v>6500</v>
      </c>
    </row>
    <row r="45" spans="1:7" s="11" customFormat="1" ht="38.25">
      <c r="A45" s="28">
        <v>21</v>
      </c>
      <c r="B45" s="34" t="s">
        <v>77</v>
      </c>
      <c r="C45" s="34" t="s">
        <v>78</v>
      </c>
      <c r="D45" s="30">
        <v>8000</v>
      </c>
      <c r="E45" s="30"/>
      <c r="F45" s="30"/>
      <c r="G45" s="30">
        <f t="shared" si="4"/>
        <v>8000</v>
      </c>
    </row>
    <row r="46" spans="1:7" s="11" customFormat="1" ht="25.5">
      <c r="A46" s="28">
        <v>22</v>
      </c>
      <c r="B46" s="34" t="s">
        <v>79</v>
      </c>
      <c r="C46" s="34" t="s">
        <v>80</v>
      </c>
      <c r="D46" s="30">
        <v>8000</v>
      </c>
      <c r="E46" s="30"/>
      <c r="F46" s="30"/>
      <c r="G46" s="30">
        <f t="shared" si="4"/>
        <v>8000</v>
      </c>
    </row>
    <row r="47" spans="1:7" s="11" customFormat="1" ht="25.5">
      <c r="A47" s="28">
        <v>23</v>
      </c>
      <c r="B47" s="34" t="s">
        <v>81</v>
      </c>
      <c r="C47" s="34" t="s">
        <v>69</v>
      </c>
      <c r="D47" s="30">
        <v>10500</v>
      </c>
      <c r="E47" s="30"/>
      <c r="F47" s="30"/>
      <c r="G47" s="30">
        <f t="shared" si="4"/>
        <v>10500</v>
      </c>
    </row>
    <row r="48" spans="1:7" s="11" customFormat="1" ht="12.75">
      <c r="A48" s="28">
        <v>24</v>
      </c>
      <c r="B48" s="34" t="s">
        <v>82</v>
      </c>
      <c r="C48" s="34" t="s">
        <v>73</v>
      </c>
      <c r="D48" s="30">
        <v>5500</v>
      </c>
      <c r="E48" s="30"/>
      <c r="F48" s="30"/>
      <c r="G48" s="30">
        <f t="shared" si="4"/>
        <v>5500</v>
      </c>
    </row>
    <row r="49" spans="1:7" s="11" customFormat="1" ht="12.75">
      <c r="A49" s="28">
        <v>25</v>
      </c>
      <c r="B49" s="34" t="s">
        <v>83</v>
      </c>
      <c r="C49" s="34" t="s">
        <v>73</v>
      </c>
      <c r="D49" s="30">
        <v>5500</v>
      </c>
      <c r="E49" s="30"/>
      <c r="F49" s="30"/>
      <c r="G49" s="30">
        <f t="shared" si="4"/>
        <v>5500</v>
      </c>
    </row>
    <row r="50" spans="1:7" s="11" customFormat="1" ht="12.75">
      <c r="A50" s="28">
        <v>26</v>
      </c>
      <c r="B50" s="34" t="s">
        <v>95</v>
      </c>
      <c r="C50" s="34"/>
      <c r="D50" s="30">
        <v>40000</v>
      </c>
      <c r="E50" s="30"/>
      <c r="F50" s="30"/>
      <c r="G50" s="30">
        <f t="shared" si="4"/>
        <v>40000</v>
      </c>
    </row>
    <row r="51" spans="1:7" s="50" customFormat="1" ht="25.5">
      <c r="A51" s="47">
        <v>27</v>
      </c>
      <c r="B51" s="48" t="s">
        <v>96</v>
      </c>
      <c r="C51" s="48"/>
      <c r="D51" s="49">
        <v>25000</v>
      </c>
      <c r="E51" s="49"/>
      <c r="F51" s="49"/>
      <c r="G51" s="49">
        <f t="shared" si="4"/>
        <v>25000</v>
      </c>
    </row>
    <row r="52" spans="1:7" s="11" customFormat="1" ht="12.75">
      <c r="A52" s="28">
        <v>28</v>
      </c>
      <c r="B52" s="34" t="s">
        <v>97</v>
      </c>
      <c r="C52" s="34"/>
      <c r="D52" s="30">
        <v>18000</v>
      </c>
      <c r="E52" s="30"/>
      <c r="F52" s="30"/>
      <c r="G52" s="30">
        <f t="shared" si="4"/>
        <v>18000</v>
      </c>
    </row>
    <row r="53" spans="1:7" s="11" customFormat="1" ht="12.75">
      <c r="A53" s="28">
        <v>29</v>
      </c>
      <c r="B53" s="34" t="s">
        <v>98</v>
      </c>
      <c r="C53" s="34"/>
      <c r="D53" s="30">
        <v>6000</v>
      </c>
      <c r="E53" s="30"/>
      <c r="F53" s="30"/>
      <c r="G53" s="30">
        <f t="shared" si="4"/>
        <v>6000</v>
      </c>
    </row>
    <row r="54" spans="1:7" s="11" customFormat="1" ht="12.75">
      <c r="A54" s="28">
        <v>30</v>
      </c>
      <c r="B54" s="34" t="s">
        <v>99</v>
      </c>
      <c r="C54" s="34"/>
      <c r="D54" s="30">
        <v>2000</v>
      </c>
      <c r="E54" s="30"/>
      <c r="F54" s="30"/>
      <c r="G54" s="30">
        <f t="shared" si="4"/>
        <v>2000</v>
      </c>
    </row>
    <row r="55" spans="1:7" s="11" customFormat="1" ht="38.25">
      <c r="A55" s="28">
        <v>31</v>
      </c>
      <c r="B55" s="34" t="s">
        <v>100</v>
      </c>
      <c r="C55" s="34"/>
      <c r="D55" s="30">
        <v>70000</v>
      </c>
      <c r="E55" s="30"/>
      <c r="F55" s="30"/>
      <c r="G55" s="30">
        <f t="shared" si="4"/>
        <v>70000</v>
      </c>
    </row>
    <row r="56" spans="1:7" s="11" customFormat="1" ht="38.25">
      <c r="A56" s="28">
        <v>32</v>
      </c>
      <c r="B56" s="34" t="s">
        <v>101</v>
      </c>
      <c r="C56" s="34"/>
      <c r="D56" s="30">
        <v>200000</v>
      </c>
      <c r="E56" s="30"/>
      <c r="F56" s="30"/>
      <c r="G56" s="30">
        <f t="shared" si="4"/>
        <v>200000</v>
      </c>
    </row>
    <row r="57" spans="1:7" s="11" customFormat="1" ht="25.5">
      <c r="A57" s="28">
        <v>33</v>
      </c>
      <c r="B57" s="34" t="s">
        <v>102</v>
      </c>
      <c r="C57" s="34"/>
      <c r="D57" s="30">
        <v>800</v>
      </c>
      <c r="E57" s="30"/>
      <c r="F57" s="30"/>
      <c r="G57" s="30">
        <f t="shared" si="4"/>
        <v>800</v>
      </c>
    </row>
    <row r="58" spans="1:7" s="11" customFormat="1" ht="25.5">
      <c r="A58" s="28">
        <v>34</v>
      </c>
      <c r="B58" s="34" t="s">
        <v>103</v>
      </c>
      <c r="C58" s="34"/>
      <c r="D58" s="30">
        <v>500</v>
      </c>
      <c r="E58" s="30"/>
      <c r="F58" s="30"/>
      <c r="G58" s="30">
        <f t="shared" si="4"/>
        <v>500</v>
      </c>
    </row>
    <row r="59" spans="1:7" s="11" customFormat="1" ht="25.5">
      <c r="A59" s="28">
        <v>35</v>
      </c>
      <c r="B59" s="34" t="s">
        <v>104</v>
      </c>
      <c r="C59" s="34"/>
      <c r="D59" s="30">
        <v>500</v>
      </c>
      <c r="E59" s="30"/>
      <c r="F59" s="30"/>
      <c r="G59" s="30">
        <f t="shared" si="4"/>
        <v>500</v>
      </c>
    </row>
    <row r="60" spans="1:7" s="11" customFormat="1" ht="51">
      <c r="A60" s="28">
        <v>36</v>
      </c>
      <c r="B60" s="34" t="s">
        <v>105</v>
      </c>
      <c r="C60" s="34"/>
      <c r="D60" s="30">
        <v>1000</v>
      </c>
      <c r="E60" s="30"/>
      <c r="F60" s="30"/>
      <c r="G60" s="30">
        <f t="shared" si="4"/>
        <v>1000</v>
      </c>
    </row>
    <row r="61" spans="1:7" s="11" customFormat="1" ht="25.5">
      <c r="A61" s="28">
        <v>37</v>
      </c>
      <c r="B61" s="34" t="s">
        <v>106</v>
      </c>
      <c r="C61" s="34"/>
      <c r="D61" s="30">
        <v>500</v>
      </c>
      <c r="E61" s="30"/>
      <c r="F61" s="30"/>
      <c r="G61" s="30">
        <f t="shared" si="4"/>
        <v>500</v>
      </c>
    </row>
    <row r="62" spans="1:7" s="11" customFormat="1" ht="25.5">
      <c r="A62" s="28">
        <v>38</v>
      </c>
      <c r="B62" s="34" t="s">
        <v>107</v>
      </c>
      <c r="C62" s="34"/>
      <c r="D62" s="30">
        <v>4000</v>
      </c>
      <c r="E62" s="30"/>
      <c r="F62" s="30"/>
      <c r="G62" s="30">
        <f t="shared" si="4"/>
        <v>4000</v>
      </c>
    </row>
    <row r="63" spans="1:7" s="11" customFormat="1" ht="12.75">
      <c r="A63" s="28">
        <v>39</v>
      </c>
      <c r="B63" s="34" t="s">
        <v>108</v>
      </c>
      <c r="C63" s="34"/>
      <c r="D63" s="30">
        <v>44852</v>
      </c>
      <c r="E63" s="30"/>
      <c r="F63" s="30"/>
      <c r="G63" s="30">
        <f t="shared" si="4"/>
        <v>44852</v>
      </c>
    </row>
    <row r="64" spans="1:7" s="11" customFormat="1" ht="12.75">
      <c r="A64" s="28">
        <v>40</v>
      </c>
      <c r="B64" s="34" t="s">
        <v>109</v>
      </c>
      <c r="C64" s="34"/>
      <c r="D64" s="30">
        <v>29844</v>
      </c>
      <c r="E64" s="30"/>
      <c r="F64" s="30"/>
      <c r="G64" s="30">
        <f t="shared" si="4"/>
        <v>29844</v>
      </c>
    </row>
    <row r="65" spans="1:7" s="11" customFormat="1" ht="12.75">
      <c r="A65" s="28">
        <v>41</v>
      </c>
      <c r="B65" s="34" t="s">
        <v>110</v>
      </c>
      <c r="C65" s="34"/>
      <c r="D65" s="30">
        <v>15645</v>
      </c>
      <c r="E65" s="30"/>
      <c r="F65" s="30"/>
      <c r="G65" s="30">
        <f t="shared" si="4"/>
        <v>15645</v>
      </c>
    </row>
    <row r="66" spans="1:7" s="45" customFormat="1" ht="17.25" customHeight="1">
      <c r="A66" s="41"/>
      <c r="B66" s="42" t="s">
        <v>16</v>
      </c>
      <c r="C66" s="43"/>
      <c r="D66" s="44">
        <f>+D24+D6</f>
        <v>2974945</v>
      </c>
      <c r="E66" s="44">
        <f t="shared" ref="E66:G66" si="5">+E24+E6</f>
        <v>1113500</v>
      </c>
      <c r="F66" s="44">
        <f t="shared" si="5"/>
        <v>837213</v>
      </c>
      <c r="G66" s="44">
        <f t="shared" si="5"/>
        <v>1024232</v>
      </c>
    </row>
    <row r="67" spans="1:7" ht="8.25" customHeight="1"/>
    <row r="68" spans="1:7" ht="15">
      <c r="C68" s="22"/>
      <c r="G68" s="14"/>
    </row>
    <row r="69" spans="1:7" s="19" customFormat="1" ht="12.75">
      <c r="A69" s="17"/>
      <c r="B69" s="20"/>
      <c r="C69" s="21"/>
      <c r="D69" s="18"/>
      <c r="E69" s="18"/>
      <c r="F69" s="18"/>
    </row>
    <row r="70" spans="1:7" s="19" customFormat="1" ht="12.75">
      <c r="A70" s="17"/>
      <c r="B70" s="20"/>
      <c r="C70" s="21"/>
      <c r="D70" s="18"/>
      <c r="E70" s="18"/>
      <c r="F70" s="18"/>
    </row>
    <row r="71" spans="1:7" s="19" customFormat="1" ht="12.75">
      <c r="A71" s="17"/>
      <c r="B71" s="27"/>
      <c r="C71" s="23"/>
      <c r="D71" s="23"/>
      <c r="E71" s="23"/>
      <c r="F71" s="23"/>
    </row>
  </sheetData>
  <mergeCells count="8">
    <mergeCell ref="A6:C6"/>
    <mergeCell ref="A24:C24"/>
    <mergeCell ref="A2:C2"/>
    <mergeCell ref="E4:G4"/>
    <mergeCell ref="D4:D5"/>
    <mergeCell ref="C4:C5"/>
    <mergeCell ref="B4:B5"/>
    <mergeCell ref="A4:A5"/>
  </mergeCells>
  <pageMargins left="0.55000000000000004" right="0" top="0.39370078740157483" bottom="0.41" header="0.23622047244094491" footer="0.23622047244094491"/>
  <pageSetup paperSize="9" scale="80" orientation="portrait" verticalDpi="300"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F8" sqref="F8"/>
    </sheetView>
  </sheetViews>
  <sheetFormatPr defaultRowHeight="15"/>
  <cols>
    <col min="1" max="1" width="7.140625" customWidth="1"/>
    <col min="2" max="2" width="16.42578125" customWidth="1"/>
    <col min="3" max="3" width="10.7109375" customWidth="1"/>
    <col min="4" max="4" width="33.28515625" customWidth="1"/>
    <col min="5" max="5" width="13.28515625" customWidth="1"/>
    <col min="6" max="6" width="25.7109375" customWidth="1"/>
    <col min="7" max="7" width="13.42578125" customWidth="1"/>
  </cols>
  <sheetData>
    <row r="1" spans="1:8" ht="18.75">
      <c r="A1" s="218" t="s">
        <v>559</v>
      </c>
      <c r="B1" s="218"/>
      <c r="C1" s="218"/>
      <c r="D1" s="218"/>
      <c r="E1" s="218"/>
      <c r="F1" s="218"/>
      <c r="G1" s="218"/>
      <c r="H1" s="218"/>
    </row>
    <row r="2" spans="1:8" ht="15.75">
      <c r="A2" s="309" t="s">
        <v>560</v>
      </c>
      <c r="B2" s="309"/>
      <c r="C2" s="309"/>
      <c r="D2" s="309"/>
      <c r="E2" s="309"/>
      <c r="F2" s="309"/>
      <c r="G2" s="309"/>
      <c r="H2" s="309"/>
    </row>
    <row r="3" spans="1:8" ht="18.75">
      <c r="A3" s="175"/>
      <c r="B3" s="175"/>
      <c r="C3" s="175"/>
      <c r="D3" s="175"/>
      <c r="E3" s="175"/>
      <c r="F3" s="175"/>
      <c r="G3" s="175"/>
      <c r="H3" s="175"/>
    </row>
    <row r="4" spans="1:8" ht="47.25" customHeight="1">
      <c r="A4" s="176" t="s">
        <v>0</v>
      </c>
      <c r="B4" s="176" t="s">
        <v>508</v>
      </c>
      <c r="C4" s="176" t="s">
        <v>509</v>
      </c>
      <c r="D4" s="176" t="s">
        <v>510</v>
      </c>
      <c r="E4" s="176" t="s">
        <v>511</v>
      </c>
      <c r="F4" s="176" t="s">
        <v>512</v>
      </c>
      <c r="G4" s="176" t="s">
        <v>513</v>
      </c>
      <c r="H4" s="176" t="s">
        <v>492</v>
      </c>
    </row>
    <row r="5" spans="1:8" ht="36" customHeight="1">
      <c r="A5" s="89">
        <v>1</v>
      </c>
      <c r="B5" s="89" t="s">
        <v>334</v>
      </c>
      <c r="C5" s="89">
        <v>2014</v>
      </c>
      <c r="D5" s="89" t="s">
        <v>514</v>
      </c>
      <c r="E5" s="89" t="s">
        <v>515</v>
      </c>
      <c r="F5" s="89" t="s">
        <v>516</v>
      </c>
      <c r="G5" s="89">
        <v>2015</v>
      </c>
      <c r="H5" s="89"/>
    </row>
    <row r="6" spans="1:8" ht="36" customHeight="1">
      <c r="A6" s="89">
        <v>2</v>
      </c>
      <c r="B6" s="89" t="s">
        <v>333</v>
      </c>
      <c r="C6" s="89">
        <v>2014</v>
      </c>
      <c r="D6" s="89" t="s">
        <v>514</v>
      </c>
      <c r="E6" s="89" t="s">
        <v>515</v>
      </c>
      <c r="F6" s="89" t="s">
        <v>516</v>
      </c>
      <c r="G6" s="89">
        <v>2015</v>
      </c>
      <c r="H6" s="89"/>
    </row>
    <row r="7" spans="1:8" ht="36.75" customHeight="1">
      <c r="A7" s="89">
        <v>3</v>
      </c>
      <c r="B7" s="89" t="s">
        <v>335</v>
      </c>
      <c r="C7" s="89">
        <v>2015</v>
      </c>
      <c r="D7" s="89" t="s">
        <v>517</v>
      </c>
      <c r="E7" s="89" t="s">
        <v>518</v>
      </c>
      <c r="F7" s="89" t="s">
        <v>519</v>
      </c>
      <c r="G7" s="89">
        <v>2016</v>
      </c>
      <c r="H7" s="89"/>
    </row>
    <row r="8" spans="1:8" ht="38.25" customHeight="1">
      <c r="A8" s="89">
        <v>4</v>
      </c>
      <c r="B8" s="89" t="s">
        <v>505</v>
      </c>
      <c r="C8" s="89">
        <v>2015</v>
      </c>
      <c r="D8" s="89" t="s">
        <v>517</v>
      </c>
      <c r="E8" s="89" t="s">
        <v>518</v>
      </c>
      <c r="F8" s="89" t="s">
        <v>519</v>
      </c>
      <c r="G8" s="89">
        <v>2016</v>
      </c>
      <c r="H8" s="89"/>
    </row>
    <row r="9" spans="1:8" ht="35.25" customHeight="1">
      <c r="A9" s="89">
        <v>5</v>
      </c>
      <c r="B9" s="89" t="s">
        <v>337</v>
      </c>
      <c r="C9" s="89">
        <v>2016</v>
      </c>
      <c r="D9" s="89" t="s">
        <v>520</v>
      </c>
      <c r="E9" s="89" t="s">
        <v>521</v>
      </c>
      <c r="F9" s="89" t="s">
        <v>522</v>
      </c>
      <c r="G9" s="89">
        <v>2017</v>
      </c>
      <c r="H9" s="89"/>
    </row>
    <row r="10" spans="1:8" ht="37.5" customHeight="1">
      <c r="A10" s="89">
        <v>6</v>
      </c>
      <c r="B10" s="89" t="s">
        <v>339</v>
      </c>
      <c r="C10" s="89">
        <v>2016</v>
      </c>
      <c r="D10" s="89" t="s">
        <v>520</v>
      </c>
      <c r="E10" s="89" t="s">
        <v>521</v>
      </c>
      <c r="F10" s="89" t="s">
        <v>522</v>
      </c>
      <c r="G10" s="89">
        <v>2017</v>
      </c>
      <c r="H10" s="89"/>
    </row>
    <row r="11" spans="1:8" ht="37.5" customHeight="1">
      <c r="A11" s="89">
        <v>7</v>
      </c>
      <c r="B11" s="89" t="s">
        <v>338</v>
      </c>
      <c r="C11" s="89">
        <v>2016</v>
      </c>
      <c r="D11" s="89" t="s">
        <v>520</v>
      </c>
      <c r="E11" s="89" t="s">
        <v>521</v>
      </c>
      <c r="F11" s="89" t="s">
        <v>522</v>
      </c>
      <c r="G11" s="89">
        <v>2017</v>
      </c>
      <c r="H11" s="89"/>
    </row>
    <row r="12" spans="1:8" ht="36.75" customHeight="1">
      <c r="A12" s="89">
        <v>8</v>
      </c>
      <c r="B12" s="89" t="s">
        <v>342</v>
      </c>
      <c r="C12" s="89">
        <v>2017</v>
      </c>
      <c r="D12" s="89" t="s">
        <v>523</v>
      </c>
      <c r="E12" s="89" t="s">
        <v>521</v>
      </c>
      <c r="F12" s="89" t="s">
        <v>524</v>
      </c>
      <c r="G12" s="89">
        <v>2018</v>
      </c>
      <c r="H12" s="89"/>
    </row>
    <row r="13" spans="1:8" ht="39.75" customHeight="1">
      <c r="A13" s="89">
        <v>9</v>
      </c>
      <c r="B13" s="89" t="s">
        <v>340</v>
      </c>
      <c r="C13" s="89">
        <v>2017</v>
      </c>
      <c r="D13" s="89" t="s">
        <v>523</v>
      </c>
      <c r="E13" s="89" t="s">
        <v>521</v>
      </c>
      <c r="F13" s="89" t="s">
        <v>524</v>
      </c>
      <c r="G13" s="89">
        <v>2018</v>
      </c>
      <c r="H13" s="89"/>
    </row>
    <row r="14" spans="1:8" ht="37.5" customHeight="1">
      <c r="A14" s="89">
        <v>10</v>
      </c>
      <c r="B14" s="89" t="s">
        <v>504</v>
      </c>
      <c r="C14" s="89">
        <v>2017</v>
      </c>
      <c r="D14" s="89" t="s">
        <v>523</v>
      </c>
      <c r="E14" s="89" t="s">
        <v>521</v>
      </c>
      <c r="F14" s="89" t="s">
        <v>524</v>
      </c>
      <c r="G14" s="89">
        <v>2018</v>
      </c>
      <c r="H14" s="89"/>
    </row>
    <row r="15" spans="1:8" ht="39" customHeight="1">
      <c r="A15" s="89">
        <v>11</v>
      </c>
      <c r="B15" s="89" t="s">
        <v>346</v>
      </c>
      <c r="C15" s="89">
        <v>2017</v>
      </c>
      <c r="D15" s="89" t="s">
        <v>523</v>
      </c>
      <c r="E15" s="89" t="s">
        <v>521</v>
      </c>
      <c r="F15" s="89" t="s">
        <v>524</v>
      </c>
      <c r="G15" s="89">
        <v>2018</v>
      </c>
      <c r="H15" s="89"/>
    </row>
    <row r="16" spans="1:8" ht="40.5" customHeight="1">
      <c r="A16" s="89">
        <v>12</v>
      </c>
      <c r="B16" s="89" t="s">
        <v>502</v>
      </c>
      <c r="C16" s="89">
        <v>2017</v>
      </c>
      <c r="D16" s="89" t="s">
        <v>523</v>
      </c>
      <c r="E16" s="89" t="s">
        <v>521</v>
      </c>
      <c r="F16" s="89" t="s">
        <v>524</v>
      </c>
      <c r="G16" s="89">
        <v>2018</v>
      </c>
      <c r="H16" s="89"/>
    </row>
    <row r="17" spans="1:8" ht="43.5" customHeight="1">
      <c r="A17" s="89">
        <v>13</v>
      </c>
      <c r="B17" s="89" t="s">
        <v>345</v>
      </c>
      <c r="C17" s="89">
        <v>2018</v>
      </c>
      <c r="D17" s="89" t="s">
        <v>525</v>
      </c>
      <c r="E17" s="89" t="s">
        <v>521</v>
      </c>
      <c r="F17" s="89" t="s">
        <v>526</v>
      </c>
      <c r="G17" s="89">
        <v>2018</v>
      </c>
      <c r="H17" s="89"/>
    </row>
    <row r="18" spans="1:8" ht="94.5">
      <c r="A18" s="89">
        <v>14</v>
      </c>
      <c r="B18" s="89" t="s">
        <v>487</v>
      </c>
      <c r="C18" s="89">
        <v>2018</v>
      </c>
      <c r="D18" s="177" t="s">
        <v>528</v>
      </c>
      <c r="E18" s="89" t="s">
        <v>521</v>
      </c>
      <c r="F18" s="89" t="s">
        <v>529</v>
      </c>
      <c r="G18" s="89">
        <v>2018</v>
      </c>
      <c r="H18" s="89" t="s">
        <v>527</v>
      </c>
    </row>
    <row r="19" spans="1:8" ht="46.5" customHeight="1">
      <c r="A19" s="89">
        <v>15</v>
      </c>
      <c r="B19" s="89" t="s">
        <v>344</v>
      </c>
      <c r="C19" s="89">
        <v>2018</v>
      </c>
      <c r="D19" s="89" t="s">
        <v>525</v>
      </c>
      <c r="E19" s="89" t="s">
        <v>521</v>
      </c>
      <c r="F19" s="89" t="s">
        <v>526</v>
      </c>
      <c r="G19" s="89">
        <v>2018</v>
      </c>
      <c r="H19" s="89"/>
    </row>
    <row r="20" spans="1:8" s="178" customFormat="1" ht="16.5" customHeight="1" thickBot="1">
      <c r="A20" s="215" t="s">
        <v>530</v>
      </c>
      <c r="B20" s="216"/>
      <c r="C20" s="216"/>
      <c r="D20" s="216"/>
      <c r="E20" s="216"/>
      <c r="F20" s="216"/>
      <c r="G20" s="216"/>
      <c r="H20" s="217"/>
    </row>
  </sheetData>
  <mergeCells count="3">
    <mergeCell ref="A20:H20"/>
    <mergeCell ref="A1:H1"/>
    <mergeCell ref="A2:H2"/>
  </mergeCells>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C10" sqref="C10"/>
    </sheetView>
  </sheetViews>
  <sheetFormatPr defaultRowHeight="15"/>
  <cols>
    <col min="1" max="1" width="6" customWidth="1"/>
    <col min="2" max="2" width="13.7109375" customWidth="1"/>
    <col min="3" max="3" width="76" customWidth="1"/>
    <col min="4" max="4" width="11.28515625" customWidth="1"/>
    <col min="5" max="5" width="11.5703125" customWidth="1"/>
    <col min="6" max="6" width="11.42578125" customWidth="1"/>
  </cols>
  <sheetData>
    <row r="1" spans="1:6" ht="29.25" customHeight="1">
      <c r="A1" s="310" t="s">
        <v>561</v>
      </c>
      <c r="B1" s="220"/>
      <c r="C1" s="220"/>
      <c r="D1" s="220"/>
      <c r="E1" s="220"/>
      <c r="F1" s="220"/>
    </row>
    <row r="2" spans="1:6" ht="16.5">
      <c r="A2" s="198"/>
      <c r="B2" s="198"/>
      <c r="C2" s="198"/>
      <c r="D2" s="198"/>
      <c r="E2" s="198"/>
      <c r="F2" s="198"/>
    </row>
    <row r="3" spans="1:6" ht="33">
      <c r="A3" s="199" t="s">
        <v>0</v>
      </c>
      <c r="B3" s="199" t="s">
        <v>532</v>
      </c>
      <c r="C3" s="199" t="s">
        <v>533</v>
      </c>
      <c r="D3" s="199" t="s">
        <v>534</v>
      </c>
      <c r="E3" s="199" t="s">
        <v>535</v>
      </c>
      <c r="F3" s="199" t="s">
        <v>555</v>
      </c>
    </row>
    <row r="4" spans="1:6" s="328" customFormat="1" ht="16.5">
      <c r="A4" s="201">
        <v>1</v>
      </c>
      <c r="B4" s="201" t="s">
        <v>127</v>
      </c>
      <c r="C4" s="200" t="s">
        <v>536</v>
      </c>
      <c r="D4" s="201" t="s">
        <v>347</v>
      </c>
      <c r="E4" s="201" t="s">
        <v>347</v>
      </c>
      <c r="F4" s="201" t="s">
        <v>347</v>
      </c>
    </row>
    <row r="5" spans="1:6" s="328" customFormat="1" ht="16.5">
      <c r="A5" s="219">
        <v>2</v>
      </c>
      <c r="B5" s="219" t="s">
        <v>130</v>
      </c>
      <c r="C5" s="200" t="s">
        <v>537</v>
      </c>
      <c r="D5" s="201" t="s">
        <v>347</v>
      </c>
      <c r="E5" s="201" t="s">
        <v>347</v>
      </c>
      <c r="F5" s="201" t="s">
        <v>347</v>
      </c>
    </row>
    <row r="6" spans="1:6" s="328" customFormat="1" ht="16.5">
      <c r="A6" s="219"/>
      <c r="B6" s="219"/>
      <c r="C6" s="200" t="s">
        <v>538</v>
      </c>
      <c r="D6" s="202">
        <v>1</v>
      </c>
      <c r="E6" s="202">
        <v>1</v>
      </c>
      <c r="F6" s="201" t="s">
        <v>347</v>
      </c>
    </row>
    <row r="7" spans="1:6" s="328" customFormat="1" ht="33">
      <c r="A7" s="201">
        <v>3</v>
      </c>
      <c r="B7" s="201" t="s">
        <v>136</v>
      </c>
      <c r="C7" s="200" t="s">
        <v>539</v>
      </c>
      <c r="D7" s="201" t="s">
        <v>347</v>
      </c>
      <c r="E7" s="201" t="s">
        <v>347</v>
      </c>
      <c r="F7" s="201" t="s">
        <v>347</v>
      </c>
    </row>
    <row r="8" spans="1:6" s="328" customFormat="1" ht="33">
      <c r="A8" s="201">
        <v>4</v>
      </c>
      <c r="B8" s="201" t="s">
        <v>137</v>
      </c>
      <c r="C8" s="200" t="s">
        <v>540</v>
      </c>
      <c r="D8" s="201" t="s">
        <v>347</v>
      </c>
      <c r="E8" s="201" t="s">
        <v>347</v>
      </c>
      <c r="F8" s="201" t="s">
        <v>347</v>
      </c>
    </row>
    <row r="9" spans="1:6" s="328" customFormat="1" ht="33">
      <c r="A9" s="219">
        <v>5</v>
      </c>
      <c r="B9" s="219" t="s">
        <v>541</v>
      </c>
      <c r="C9" s="200" t="s">
        <v>542</v>
      </c>
      <c r="D9" s="201" t="s">
        <v>347</v>
      </c>
      <c r="E9" s="201" t="s">
        <v>347</v>
      </c>
      <c r="F9" s="201" t="s">
        <v>347</v>
      </c>
    </row>
    <row r="10" spans="1:6" s="328" customFormat="1" ht="33">
      <c r="A10" s="219"/>
      <c r="B10" s="219"/>
      <c r="C10" s="200" t="s">
        <v>543</v>
      </c>
      <c r="D10" s="201" t="s">
        <v>347</v>
      </c>
      <c r="E10" s="201" t="s">
        <v>347</v>
      </c>
      <c r="F10" s="201" t="s">
        <v>347</v>
      </c>
    </row>
    <row r="11" spans="1:6" s="328" customFormat="1" ht="16.5">
      <c r="A11" s="219"/>
      <c r="B11" s="219"/>
      <c r="C11" s="200" t="s">
        <v>544</v>
      </c>
      <c r="D11" s="201" t="s">
        <v>545</v>
      </c>
      <c r="E11" s="203">
        <v>0.66669999999999996</v>
      </c>
      <c r="F11" s="201" t="s">
        <v>347</v>
      </c>
    </row>
    <row r="12" spans="1:6" s="328" customFormat="1" ht="49.5">
      <c r="A12" s="201">
        <v>6</v>
      </c>
      <c r="B12" s="201" t="s">
        <v>546</v>
      </c>
      <c r="C12" s="200" t="s">
        <v>547</v>
      </c>
      <c r="D12" s="201" t="s">
        <v>347</v>
      </c>
      <c r="E12" s="201" t="s">
        <v>347</v>
      </c>
      <c r="F12" s="201" t="s">
        <v>347</v>
      </c>
    </row>
    <row r="13" spans="1:6" s="328" customFormat="1" ht="16.5">
      <c r="A13" s="219">
        <v>7</v>
      </c>
      <c r="B13" s="219" t="s">
        <v>147</v>
      </c>
      <c r="C13" s="200" t="s">
        <v>548</v>
      </c>
      <c r="D13" s="201" t="s">
        <v>347</v>
      </c>
      <c r="E13" s="201" t="s">
        <v>347</v>
      </c>
      <c r="F13" s="201" t="s">
        <v>347</v>
      </c>
    </row>
    <row r="14" spans="1:6" s="328" customFormat="1" ht="49.5">
      <c r="A14" s="219"/>
      <c r="B14" s="219"/>
      <c r="C14" s="200" t="s">
        <v>549</v>
      </c>
      <c r="D14" s="202">
        <v>1</v>
      </c>
      <c r="E14" s="202">
        <v>1</v>
      </c>
      <c r="F14" s="201" t="s">
        <v>347</v>
      </c>
    </row>
    <row r="15" spans="1:6" s="328" customFormat="1" ht="33">
      <c r="A15" s="201">
        <v>8</v>
      </c>
      <c r="B15" s="201" t="s">
        <v>550</v>
      </c>
      <c r="C15" s="200" t="s">
        <v>551</v>
      </c>
      <c r="D15" s="201" t="s">
        <v>347</v>
      </c>
      <c r="E15" s="201" t="s">
        <v>347</v>
      </c>
      <c r="F15" s="201" t="s">
        <v>347</v>
      </c>
    </row>
    <row r="16" spans="1:6" s="328" customFormat="1" ht="33">
      <c r="A16" s="219">
        <v>9</v>
      </c>
      <c r="B16" s="219" t="s">
        <v>552</v>
      </c>
      <c r="C16" s="200" t="s">
        <v>553</v>
      </c>
      <c r="D16" s="201" t="s">
        <v>347</v>
      </c>
      <c r="E16" s="201" t="s">
        <v>347</v>
      </c>
      <c r="F16" s="201" t="s">
        <v>347</v>
      </c>
    </row>
    <row r="17" spans="1:6" s="328" customFormat="1" ht="33">
      <c r="A17" s="219"/>
      <c r="B17" s="219"/>
      <c r="C17" s="200" t="s">
        <v>554</v>
      </c>
      <c r="D17" s="201" t="s">
        <v>347</v>
      </c>
      <c r="E17" s="201" t="s">
        <v>347</v>
      </c>
      <c r="F17" s="201" t="s">
        <v>347</v>
      </c>
    </row>
  </sheetData>
  <mergeCells count="9">
    <mergeCell ref="A16:A17"/>
    <mergeCell ref="B16:B17"/>
    <mergeCell ref="A1:F1"/>
    <mergeCell ref="A5:A6"/>
    <mergeCell ref="B5:B6"/>
    <mergeCell ref="A9:A11"/>
    <mergeCell ref="B9:B11"/>
    <mergeCell ref="A13:A14"/>
    <mergeCell ref="B13:B14"/>
  </mergeCells>
  <pageMargins left="0.7" right="0.7" top="0.75" bottom="0.75"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10" workbookViewId="0">
      <selection sqref="A1:F1"/>
    </sheetView>
  </sheetViews>
  <sheetFormatPr defaultRowHeight="15"/>
  <cols>
    <col min="1" max="1" width="9.5703125" customWidth="1"/>
    <col min="2" max="2" width="23.28515625" customWidth="1"/>
    <col min="3" max="3" width="21.5703125" customWidth="1"/>
    <col min="4" max="4" width="20.140625" customWidth="1"/>
    <col min="5" max="5" width="39.85546875" customWidth="1"/>
  </cols>
  <sheetData>
    <row r="1" spans="1:6" ht="54.75" customHeight="1">
      <c r="A1" s="222" t="s">
        <v>562</v>
      </c>
      <c r="B1" s="222"/>
      <c r="C1" s="222"/>
      <c r="D1" s="222"/>
      <c r="E1" s="222"/>
      <c r="F1" s="222"/>
    </row>
    <row r="2" spans="1:6" ht="31.5">
      <c r="A2" s="171" t="s">
        <v>0</v>
      </c>
      <c r="B2" s="171" t="s">
        <v>489</v>
      </c>
      <c r="C2" s="171" t="s">
        <v>490</v>
      </c>
      <c r="D2" s="171" t="s">
        <v>491</v>
      </c>
      <c r="E2" s="171" t="s">
        <v>492</v>
      </c>
    </row>
    <row r="3" spans="1:6" ht="23.25" customHeight="1">
      <c r="A3" s="172">
        <v>1</v>
      </c>
      <c r="B3" s="173" t="s">
        <v>342</v>
      </c>
      <c r="C3" s="172">
        <v>5</v>
      </c>
      <c r="D3" s="172">
        <v>2</v>
      </c>
      <c r="E3" s="172" t="s">
        <v>493</v>
      </c>
    </row>
    <row r="4" spans="1:6" ht="23.25" customHeight="1">
      <c r="A4" s="172">
        <v>2</v>
      </c>
      <c r="B4" s="173" t="s">
        <v>337</v>
      </c>
      <c r="C4" s="172">
        <v>9</v>
      </c>
      <c r="D4" s="172">
        <v>3</v>
      </c>
      <c r="E4" s="172" t="s">
        <v>494</v>
      </c>
    </row>
    <row r="5" spans="1:6" ht="23.25" customHeight="1">
      <c r="A5" s="172">
        <v>3</v>
      </c>
      <c r="B5" s="173" t="s">
        <v>333</v>
      </c>
      <c r="C5" s="172">
        <v>7</v>
      </c>
      <c r="D5" s="172">
        <v>5</v>
      </c>
      <c r="E5" s="172" t="s">
        <v>495</v>
      </c>
    </row>
    <row r="6" spans="1:6" ht="23.25" customHeight="1">
      <c r="A6" s="172">
        <v>4</v>
      </c>
      <c r="B6" s="173" t="s">
        <v>339</v>
      </c>
      <c r="C6" s="172">
        <v>5</v>
      </c>
      <c r="D6" s="172">
        <v>2</v>
      </c>
      <c r="E6" s="172" t="s">
        <v>496</v>
      </c>
    </row>
    <row r="7" spans="1:6" ht="23.25" customHeight="1">
      <c r="A7" s="172">
        <v>5</v>
      </c>
      <c r="B7" s="173" t="s">
        <v>334</v>
      </c>
      <c r="C7" s="172">
        <v>4</v>
      </c>
      <c r="D7" s="172">
        <v>2</v>
      </c>
      <c r="E7" s="172" t="s">
        <v>497</v>
      </c>
    </row>
    <row r="8" spans="1:6" ht="23.25" customHeight="1">
      <c r="A8" s="172">
        <v>6</v>
      </c>
      <c r="B8" s="173" t="s">
        <v>335</v>
      </c>
      <c r="C8" s="172">
        <v>10</v>
      </c>
      <c r="D8" s="172">
        <v>6</v>
      </c>
      <c r="E8" s="172" t="s">
        <v>498</v>
      </c>
    </row>
    <row r="9" spans="1:6" ht="23.25" customHeight="1">
      <c r="A9" s="172">
        <v>7</v>
      </c>
      <c r="B9" s="173" t="s">
        <v>338</v>
      </c>
      <c r="C9" s="172">
        <v>12</v>
      </c>
      <c r="D9" s="172">
        <v>4</v>
      </c>
      <c r="E9" s="172" t="s">
        <v>499</v>
      </c>
    </row>
    <row r="10" spans="1:6" ht="23.25" customHeight="1">
      <c r="A10" s="172">
        <v>8</v>
      </c>
      <c r="B10" s="173" t="s">
        <v>340</v>
      </c>
      <c r="C10" s="172">
        <v>7</v>
      </c>
      <c r="D10" s="172">
        <v>3</v>
      </c>
      <c r="E10" s="172" t="s">
        <v>500</v>
      </c>
    </row>
    <row r="11" spans="1:6" ht="23.25" customHeight="1">
      <c r="A11" s="172">
        <v>9</v>
      </c>
      <c r="B11" s="173" t="s">
        <v>344</v>
      </c>
      <c r="C11" s="172">
        <v>15</v>
      </c>
      <c r="D11" s="172">
        <v>3</v>
      </c>
      <c r="E11" s="172" t="s">
        <v>501</v>
      </c>
    </row>
    <row r="12" spans="1:6" ht="23.25" customHeight="1">
      <c r="A12" s="172">
        <v>10</v>
      </c>
      <c r="B12" s="173" t="s">
        <v>502</v>
      </c>
      <c r="C12" s="172">
        <v>7</v>
      </c>
      <c r="D12" s="172">
        <v>3</v>
      </c>
      <c r="E12" s="172" t="s">
        <v>503</v>
      </c>
    </row>
    <row r="13" spans="1:6" ht="23.25" customHeight="1">
      <c r="A13" s="172">
        <v>11</v>
      </c>
      <c r="B13" s="173" t="s">
        <v>504</v>
      </c>
      <c r="C13" s="172">
        <v>7</v>
      </c>
      <c r="D13" s="172">
        <v>3</v>
      </c>
      <c r="E13" s="172" t="s">
        <v>503</v>
      </c>
    </row>
    <row r="14" spans="1:6" ht="23.25" customHeight="1">
      <c r="A14" s="172">
        <v>12</v>
      </c>
      <c r="B14" s="173" t="s">
        <v>505</v>
      </c>
      <c r="C14" s="172">
        <v>6</v>
      </c>
      <c r="D14" s="172">
        <v>2</v>
      </c>
      <c r="E14" s="172" t="s">
        <v>499</v>
      </c>
    </row>
    <row r="15" spans="1:6" ht="23.25" customHeight="1">
      <c r="A15" s="172">
        <v>13</v>
      </c>
      <c r="B15" s="173" t="s">
        <v>487</v>
      </c>
      <c r="C15" s="172">
        <v>15</v>
      </c>
      <c r="D15" s="172">
        <v>5</v>
      </c>
      <c r="E15" s="172" t="s">
        <v>499</v>
      </c>
    </row>
    <row r="16" spans="1:6" ht="23.25" customHeight="1">
      <c r="A16" s="172">
        <v>14</v>
      </c>
      <c r="B16" s="173" t="s">
        <v>345</v>
      </c>
      <c r="C16" s="172">
        <v>9</v>
      </c>
      <c r="D16" s="172">
        <v>2</v>
      </c>
      <c r="E16" s="172" t="s">
        <v>506</v>
      </c>
    </row>
    <row r="17" spans="1:5" ht="23.25" customHeight="1">
      <c r="A17" s="172">
        <v>15</v>
      </c>
      <c r="B17" s="173" t="s">
        <v>346</v>
      </c>
      <c r="C17" s="172">
        <v>10</v>
      </c>
      <c r="D17" s="172">
        <v>3</v>
      </c>
      <c r="E17" s="172" t="s">
        <v>507</v>
      </c>
    </row>
    <row r="18" spans="1:5" ht="23.25" customHeight="1">
      <c r="A18" s="221" t="s">
        <v>16</v>
      </c>
      <c r="B18" s="221"/>
      <c r="C18" s="174">
        <f>SUM(C3:C17)</f>
        <v>128</v>
      </c>
      <c r="D18" s="174">
        <f>SUM(D3:D17)</f>
        <v>48</v>
      </c>
      <c r="E18" s="171" t="s">
        <v>531</v>
      </c>
    </row>
    <row r="19" spans="1:5" ht="18.75">
      <c r="A19" s="170"/>
    </row>
  </sheetData>
  <mergeCells count="2">
    <mergeCell ref="A18:B18"/>
    <mergeCell ref="A1:F1"/>
  </mergeCells>
  <pageMargins left="1.2"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52"/>
  <sheetViews>
    <sheetView workbookViewId="0">
      <pane ySplit="3" topLeftCell="A16" activePane="bottomLeft" state="frozen"/>
      <selection pane="bottomLeft" activeCell="J16" sqref="J16"/>
    </sheetView>
  </sheetViews>
  <sheetFormatPr defaultRowHeight="15.75"/>
  <cols>
    <col min="1" max="1" width="5.28515625" style="86" bestFit="1" customWidth="1"/>
    <col min="2" max="2" width="24.140625" style="86" customWidth="1"/>
    <col min="3" max="3" width="10.140625" style="86" customWidth="1"/>
    <col min="4" max="4" width="5.7109375" style="86" customWidth="1"/>
    <col min="5" max="5" width="6.28515625" style="86" customWidth="1"/>
    <col min="6" max="6" width="6.5703125" style="86" customWidth="1"/>
    <col min="7" max="7" width="7.42578125" style="86" customWidth="1"/>
    <col min="8" max="8" width="5.7109375" style="86" customWidth="1"/>
    <col min="9" max="9" width="7.28515625" style="86" bestFit="1" customWidth="1"/>
    <col min="10" max="10" width="5.7109375" style="86" customWidth="1"/>
    <col min="11" max="11" width="6.28515625" style="86" bestFit="1" customWidth="1"/>
    <col min="12" max="12" width="6.42578125" style="86" customWidth="1"/>
    <col min="13" max="13" width="7" style="86" customWidth="1"/>
    <col min="14" max="15" width="6.5703125" style="86" customWidth="1"/>
    <col min="16" max="16" width="6.28515625" style="86" bestFit="1" customWidth="1"/>
    <col min="17" max="17" width="7.5703125" style="86" customWidth="1"/>
    <col min="18" max="18" width="6.28515625" style="86" bestFit="1" customWidth="1"/>
    <col min="19" max="16384" width="9.140625" style="86"/>
  </cols>
  <sheetData>
    <row r="1" spans="1:18" ht="42" customHeight="1">
      <c r="A1" s="224" t="s">
        <v>563</v>
      </c>
      <c r="B1" s="224"/>
      <c r="C1" s="224"/>
      <c r="D1" s="224"/>
      <c r="E1" s="224"/>
      <c r="F1" s="224"/>
      <c r="G1" s="224"/>
      <c r="H1" s="224"/>
      <c r="I1" s="224"/>
      <c r="J1" s="224"/>
      <c r="K1" s="224"/>
      <c r="L1" s="224"/>
      <c r="M1" s="224"/>
      <c r="N1" s="224"/>
      <c r="O1" s="224"/>
      <c r="P1" s="224"/>
      <c r="Q1" s="224"/>
      <c r="R1" s="224"/>
    </row>
    <row r="2" spans="1:18" ht="21.75" customHeight="1">
      <c r="A2" s="223" t="s">
        <v>0</v>
      </c>
      <c r="B2" s="223" t="s">
        <v>330</v>
      </c>
      <c r="C2" s="223" t="s">
        <v>331</v>
      </c>
      <c r="D2" s="225" t="s">
        <v>332</v>
      </c>
      <c r="E2" s="226"/>
      <c r="F2" s="226"/>
      <c r="G2" s="226"/>
      <c r="H2" s="226"/>
      <c r="I2" s="226"/>
      <c r="J2" s="226"/>
      <c r="K2" s="226"/>
      <c r="L2" s="226"/>
      <c r="M2" s="226"/>
      <c r="N2" s="226"/>
      <c r="O2" s="226"/>
      <c r="P2" s="226"/>
      <c r="Q2" s="226"/>
      <c r="R2" s="227"/>
    </row>
    <row r="3" spans="1:18" ht="33" customHeight="1">
      <c r="A3" s="223"/>
      <c r="B3" s="223"/>
      <c r="C3" s="223"/>
      <c r="D3" s="87" t="s">
        <v>333</v>
      </c>
      <c r="E3" s="87" t="s">
        <v>334</v>
      </c>
      <c r="F3" s="87" t="s">
        <v>335</v>
      </c>
      <c r="G3" s="87" t="s">
        <v>336</v>
      </c>
      <c r="H3" s="87" t="s">
        <v>337</v>
      </c>
      <c r="I3" s="87" t="s">
        <v>338</v>
      </c>
      <c r="J3" s="87" t="s">
        <v>339</v>
      </c>
      <c r="K3" s="87" t="s">
        <v>340</v>
      </c>
      <c r="L3" s="87" t="s">
        <v>341</v>
      </c>
      <c r="M3" s="87" t="s">
        <v>342</v>
      </c>
      <c r="N3" s="87" t="s">
        <v>343</v>
      </c>
      <c r="O3" s="87" t="s">
        <v>344</v>
      </c>
      <c r="P3" s="87" t="s">
        <v>345</v>
      </c>
      <c r="Q3" s="87" t="s">
        <v>487</v>
      </c>
      <c r="R3" s="87" t="s">
        <v>346</v>
      </c>
    </row>
    <row r="4" spans="1:18">
      <c r="A4" s="165">
        <v>1</v>
      </c>
      <c r="B4" s="165" t="s">
        <v>127</v>
      </c>
      <c r="C4" s="88" t="s">
        <v>347</v>
      </c>
      <c r="D4" s="88" t="s">
        <v>347</v>
      </c>
      <c r="E4" s="88" t="s">
        <v>347</v>
      </c>
      <c r="F4" s="88" t="s">
        <v>347</v>
      </c>
      <c r="G4" s="88" t="s">
        <v>347</v>
      </c>
      <c r="H4" s="88" t="s">
        <v>347</v>
      </c>
      <c r="I4" s="88" t="s">
        <v>347</v>
      </c>
      <c r="J4" s="88" t="s">
        <v>347</v>
      </c>
      <c r="K4" s="88" t="s">
        <v>347</v>
      </c>
      <c r="L4" s="88" t="s">
        <v>347</v>
      </c>
      <c r="M4" s="88" t="s">
        <v>347</v>
      </c>
      <c r="N4" s="88" t="s">
        <v>347</v>
      </c>
      <c r="O4" s="88" t="s">
        <v>347</v>
      </c>
      <c r="P4" s="88" t="s">
        <v>347</v>
      </c>
      <c r="Q4" s="88" t="s">
        <v>347</v>
      </c>
      <c r="R4" s="88" t="s">
        <v>347</v>
      </c>
    </row>
    <row r="5" spans="1:18" ht="110.25">
      <c r="A5" s="89">
        <v>1.1000000000000001</v>
      </c>
      <c r="B5" s="90" t="s">
        <v>348</v>
      </c>
      <c r="C5" s="91" t="s">
        <v>347</v>
      </c>
      <c r="D5" s="89" t="s">
        <v>347</v>
      </c>
      <c r="E5" s="89" t="s">
        <v>347</v>
      </c>
      <c r="F5" s="89" t="s">
        <v>347</v>
      </c>
      <c r="G5" s="89" t="s">
        <v>347</v>
      </c>
      <c r="H5" s="89" t="s">
        <v>347</v>
      </c>
      <c r="I5" s="89" t="s">
        <v>347</v>
      </c>
      <c r="J5" s="89" t="s">
        <v>347</v>
      </c>
      <c r="K5" s="89" t="s">
        <v>347</v>
      </c>
      <c r="L5" s="89" t="s">
        <v>347</v>
      </c>
      <c r="M5" s="89" t="s">
        <v>347</v>
      </c>
      <c r="N5" s="89" t="s">
        <v>347</v>
      </c>
      <c r="O5" s="89" t="s">
        <v>347</v>
      </c>
      <c r="P5" s="89" t="s">
        <v>347</v>
      </c>
      <c r="Q5" s="89" t="s">
        <v>347</v>
      </c>
      <c r="R5" s="89" t="s">
        <v>347</v>
      </c>
    </row>
    <row r="6" spans="1:18" ht="78.75">
      <c r="A6" s="89">
        <v>1.2</v>
      </c>
      <c r="B6" s="90" t="s">
        <v>349</v>
      </c>
      <c r="C6" s="91" t="s">
        <v>347</v>
      </c>
      <c r="D6" s="89" t="s">
        <v>347</v>
      </c>
      <c r="E6" s="91" t="s">
        <v>347</v>
      </c>
      <c r="F6" s="91" t="s">
        <v>347</v>
      </c>
      <c r="G6" s="91" t="s">
        <v>347</v>
      </c>
      <c r="H6" s="91" t="s">
        <v>347</v>
      </c>
      <c r="I6" s="91" t="s">
        <v>347</v>
      </c>
      <c r="J6" s="91" t="s">
        <v>347</v>
      </c>
      <c r="K6" s="91" t="s">
        <v>347</v>
      </c>
      <c r="L6" s="91" t="s">
        <v>347</v>
      </c>
      <c r="M6" s="91" t="s">
        <v>347</v>
      </c>
      <c r="N6" s="91" t="s">
        <v>347</v>
      </c>
      <c r="O6" s="91" t="s">
        <v>347</v>
      </c>
      <c r="P6" s="91" t="s">
        <v>347</v>
      </c>
      <c r="Q6" s="91" t="s">
        <v>347</v>
      </c>
      <c r="R6" s="91" t="s">
        <v>347</v>
      </c>
    </row>
    <row r="7" spans="1:18">
      <c r="A7" s="89">
        <v>2</v>
      </c>
      <c r="B7" s="92" t="s">
        <v>350</v>
      </c>
      <c r="C7" s="91"/>
      <c r="D7" s="88" t="s">
        <v>347</v>
      </c>
      <c r="E7" s="88" t="s">
        <v>347</v>
      </c>
      <c r="F7" s="88" t="s">
        <v>347</v>
      </c>
      <c r="G7" s="88" t="s">
        <v>347</v>
      </c>
      <c r="H7" s="88" t="s">
        <v>347</v>
      </c>
      <c r="I7" s="88" t="s">
        <v>347</v>
      </c>
      <c r="J7" s="88" t="s">
        <v>347</v>
      </c>
      <c r="K7" s="88" t="s">
        <v>347</v>
      </c>
      <c r="L7" s="88" t="s">
        <v>347</v>
      </c>
      <c r="M7" s="88" t="s">
        <v>347</v>
      </c>
      <c r="N7" s="88" t="s">
        <v>347</v>
      </c>
      <c r="O7" s="88" t="s">
        <v>347</v>
      </c>
      <c r="P7" s="88" t="s">
        <v>347</v>
      </c>
      <c r="Q7" s="88" t="s">
        <v>347</v>
      </c>
      <c r="R7" s="88" t="s">
        <v>347</v>
      </c>
    </row>
    <row r="8" spans="1:18">
      <c r="A8" s="89"/>
      <c r="B8" s="92" t="s">
        <v>351</v>
      </c>
      <c r="C8" s="91"/>
      <c r="D8" s="91" t="s">
        <v>347</v>
      </c>
      <c r="E8" s="91" t="s">
        <v>347</v>
      </c>
      <c r="F8" s="91" t="s">
        <v>347</v>
      </c>
      <c r="G8" s="91" t="s">
        <v>352</v>
      </c>
      <c r="H8" s="91" t="s">
        <v>352</v>
      </c>
      <c r="I8" s="91" t="s">
        <v>352</v>
      </c>
      <c r="J8" s="91" t="s">
        <v>347</v>
      </c>
      <c r="K8" s="91" t="s">
        <v>352</v>
      </c>
      <c r="L8" s="91" t="s">
        <v>352</v>
      </c>
      <c r="M8" s="91" t="s">
        <v>347</v>
      </c>
      <c r="N8" s="91" t="s">
        <v>347</v>
      </c>
      <c r="O8" s="91" t="s">
        <v>347</v>
      </c>
      <c r="P8" s="91" t="s">
        <v>347</v>
      </c>
      <c r="Q8" s="91" t="s">
        <v>347</v>
      </c>
      <c r="R8" s="91" t="s">
        <v>347</v>
      </c>
    </row>
    <row r="9" spans="1:18" ht="78.75">
      <c r="A9" s="89"/>
      <c r="B9" s="90" t="s">
        <v>353</v>
      </c>
      <c r="C9" s="91" t="s">
        <v>347</v>
      </c>
      <c r="D9" s="91" t="s">
        <v>347</v>
      </c>
      <c r="E9" s="91" t="s">
        <v>347</v>
      </c>
      <c r="F9" s="91" t="s">
        <v>347</v>
      </c>
      <c r="G9" s="89" t="s">
        <v>352</v>
      </c>
      <c r="H9" s="91" t="s">
        <v>347</v>
      </c>
      <c r="I9" s="89" t="s">
        <v>352</v>
      </c>
      <c r="J9" s="91" t="s">
        <v>347</v>
      </c>
      <c r="K9" s="89" t="s">
        <v>352</v>
      </c>
      <c r="L9" s="91" t="s">
        <v>347</v>
      </c>
      <c r="M9" s="91" t="s">
        <v>347</v>
      </c>
      <c r="N9" s="91" t="s">
        <v>347</v>
      </c>
      <c r="O9" s="91" t="s">
        <v>347</v>
      </c>
      <c r="P9" s="91" t="s">
        <v>347</v>
      </c>
      <c r="Q9" s="91" t="s">
        <v>347</v>
      </c>
      <c r="R9" s="91" t="s">
        <v>347</v>
      </c>
    </row>
    <row r="10" spans="1:18" ht="47.25">
      <c r="A10" s="89"/>
      <c r="B10" s="90" t="s">
        <v>354</v>
      </c>
      <c r="C10" s="91" t="s">
        <v>355</v>
      </c>
      <c r="D10" s="91" t="s">
        <v>347</v>
      </c>
      <c r="E10" s="91" t="s">
        <v>347</v>
      </c>
      <c r="F10" s="91" t="s">
        <v>347</v>
      </c>
      <c r="G10" s="91" t="s">
        <v>347</v>
      </c>
      <c r="H10" s="91" t="s">
        <v>347</v>
      </c>
      <c r="I10" s="91" t="s">
        <v>347</v>
      </c>
      <c r="J10" s="91" t="s">
        <v>347</v>
      </c>
      <c r="K10" s="91" t="s">
        <v>347</v>
      </c>
      <c r="L10" s="91" t="s">
        <v>347</v>
      </c>
      <c r="M10" s="91" t="s">
        <v>347</v>
      </c>
      <c r="N10" s="91" t="s">
        <v>347</v>
      </c>
      <c r="O10" s="91" t="s">
        <v>347</v>
      </c>
      <c r="P10" s="91" t="s">
        <v>347</v>
      </c>
      <c r="Q10" s="91" t="s">
        <v>347</v>
      </c>
      <c r="R10" s="91" t="s">
        <v>347</v>
      </c>
    </row>
    <row r="11" spans="1:18" ht="47.25">
      <c r="A11" s="89"/>
      <c r="B11" s="90" t="s">
        <v>356</v>
      </c>
      <c r="C11" s="91" t="s">
        <v>355</v>
      </c>
      <c r="D11" s="91" t="s">
        <v>347</v>
      </c>
      <c r="E11" s="91" t="s">
        <v>347</v>
      </c>
      <c r="F11" s="91" t="s">
        <v>347</v>
      </c>
      <c r="G11" s="91" t="s">
        <v>347</v>
      </c>
      <c r="H11" s="91" t="s">
        <v>347</v>
      </c>
      <c r="I11" s="91" t="s">
        <v>347</v>
      </c>
      <c r="J11" s="91" t="s">
        <v>347</v>
      </c>
      <c r="K11" s="91" t="s">
        <v>347</v>
      </c>
      <c r="L11" s="91" t="s">
        <v>347</v>
      </c>
      <c r="M11" s="91" t="s">
        <v>347</v>
      </c>
      <c r="N11" s="91" t="s">
        <v>347</v>
      </c>
      <c r="O11" s="91" t="s">
        <v>347</v>
      </c>
      <c r="P11" s="91" t="s">
        <v>347</v>
      </c>
      <c r="Q11" s="91" t="s">
        <v>347</v>
      </c>
      <c r="R11" s="91" t="s">
        <v>347</v>
      </c>
    </row>
    <row r="12" spans="1:18" ht="47.25">
      <c r="A12" s="89"/>
      <c r="B12" s="90" t="s">
        <v>357</v>
      </c>
      <c r="C12" s="91" t="s">
        <v>358</v>
      </c>
      <c r="D12" s="91" t="s">
        <v>347</v>
      </c>
      <c r="E12" s="91" t="s">
        <v>347</v>
      </c>
      <c r="F12" s="91" t="s">
        <v>347</v>
      </c>
      <c r="G12" s="91" t="s">
        <v>347</v>
      </c>
      <c r="H12" s="89" t="s">
        <v>352</v>
      </c>
      <c r="I12" s="91" t="s">
        <v>347</v>
      </c>
      <c r="J12" s="91" t="s">
        <v>347</v>
      </c>
      <c r="K12" s="91" t="s">
        <v>347</v>
      </c>
      <c r="L12" s="89" t="s">
        <v>352</v>
      </c>
      <c r="M12" s="91" t="s">
        <v>347</v>
      </c>
      <c r="N12" s="91" t="s">
        <v>347</v>
      </c>
      <c r="O12" s="91" t="s">
        <v>347</v>
      </c>
      <c r="P12" s="91" t="s">
        <v>347</v>
      </c>
      <c r="Q12" s="91" t="s">
        <v>347</v>
      </c>
      <c r="R12" s="91" t="s">
        <v>347</v>
      </c>
    </row>
    <row r="13" spans="1:18">
      <c r="A13" s="89"/>
      <c r="B13" s="92" t="s">
        <v>359</v>
      </c>
      <c r="C13" s="91" t="s">
        <v>347</v>
      </c>
      <c r="D13" s="89" t="s">
        <v>347</v>
      </c>
      <c r="E13" s="89" t="s">
        <v>352</v>
      </c>
      <c r="F13" s="91" t="s">
        <v>347</v>
      </c>
      <c r="G13" s="89" t="s">
        <v>352</v>
      </c>
      <c r="H13" s="89" t="s">
        <v>352</v>
      </c>
      <c r="I13" s="89" t="s">
        <v>352</v>
      </c>
      <c r="J13" s="89" t="s">
        <v>352</v>
      </c>
      <c r="K13" s="89" t="s">
        <v>352</v>
      </c>
      <c r="L13" s="89" t="s">
        <v>352</v>
      </c>
      <c r="M13" s="89" t="s">
        <v>352</v>
      </c>
      <c r="N13" s="89" t="s">
        <v>352</v>
      </c>
      <c r="O13" s="89" t="s">
        <v>352</v>
      </c>
      <c r="P13" s="89" t="s">
        <v>352</v>
      </c>
      <c r="Q13" s="89" t="s">
        <v>352</v>
      </c>
      <c r="R13" s="89" t="s">
        <v>352</v>
      </c>
    </row>
    <row r="14" spans="1:18" ht="63">
      <c r="A14" s="89"/>
      <c r="B14" s="90" t="s">
        <v>360</v>
      </c>
      <c r="C14" s="91" t="s">
        <v>347</v>
      </c>
      <c r="D14" s="91" t="s">
        <v>347</v>
      </c>
      <c r="E14" s="91" t="s">
        <v>347</v>
      </c>
      <c r="F14" s="91" t="s">
        <v>347</v>
      </c>
      <c r="G14" s="91" t="s">
        <v>347</v>
      </c>
      <c r="H14" s="91" t="s">
        <v>347</v>
      </c>
      <c r="I14" s="91" t="s">
        <v>347</v>
      </c>
      <c r="J14" s="91" t="s">
        <v>347</v>
      </c>
      <c r="K14" s="91" t="s">
        <v>347</v>
      </c>
      <c r="L14" s="91" t="s">
        <v>347</v>
      </c>
      <c r="M14" s="91" t="s">
        <v>347</v>
      </c>
      <c r="N14" s="91" t="s">
        <v>347</v>
      </c>
      <c r="O14" s="91" t="s">
        <v>347</v>
      </c>
      <c r="P14" s="91" t="s">
        <v>347</v>
      </c>
      <c r="Q14" s="91" t="s">
        <v>347</v>
      </c>
      <c r="R14" s="91" t="s">
        <v>347</v>
      </c>
    </row>
    <row r="15" spans="1:18" ht="66">
      <c r="A15" s="89"/>
      <c r="B15" s="90" t="s">
        <v>361</v>
      </c>
      <c r="C15" s="91" t="s">
        <v>362</v>
      </c>
      <c r="D15" s="91" t="s">
        <v>347</v>
      </c>
      <c r="E15" s="89" t="s">
        <v>352</v>
      </c>
      <c r="F15" s="91" t="s">
        <v>347</v>
      </c>
      <c r="G15" s="89" t="s">
        <v>352</v>
      </c>
      <c r="H15" s="89" t="s">
        <v>352</v>
      </c>
      <c r="I15" s="89" t="s">
        <v>352</v>
      </c>
      <c r="J15" s="89" t="s">
        <v>352</v>
      </c>
      <c r="K15" s="89" t="s">
        <v>352</v>
      </c>
      <c r="L15" s="89" t="s">
        <v>352</v>
      </c>
      <c r="M15" s="89" t="s">
        <v>352</v>
      </c>
      <c r="N15" s="89" t="s">
        <v>352</v>
      </c>
      <c r="O15" s="89" t="s">
        <v>352</v>
      </c>
      <c r="P15" s="89" t="s">
        <v>352</v>
      </c>
      <c r="Q15" s="89" t="s">
        <v>352</v>
      </c>
      <c r="R15" s="89" t="s">
        <v>352</v>
      </c>
    </row>
    <row r="16" spans="1:18" ht="141.75">
      <c r="A16" s="89"/>
      <c r="B16" s="92" t="s">
        <v>363</v>
      </c>
      <c r="C16" s="91" t="s">
        <v>347</v>
      </c>
      <c r="D16" s="91" t="s">
        <v>347</v>
      </c>
      <c r="E16" s="91" t="s">
        <v>347</v>
      </c>
      <c r="F16" s="91" t="s">
        <v>347</v>
      </c>
      <c r="G16" s="91" t="s">
        <v>347</v>
      </c>
      <c r="H16" s="91" t="s">
        <v>347</v>
      </c>
      <c r="I16" s="93" t="s">
        <v>352</v>
      </c>
      <c r="J16" s="93" t="s">
        <v>352</v>
      </c>
      <c r="K16" s="93" t="s">
        <v>352</v>
      </c>
      <c r="L16" s="94" t="s">
        <v>347</v>
      </c>
      <c r="M16" s="93" t="s">
        <v>352</v>
      </c>
      <c r="N16" s="93" t="s">
        <v>352</v>
      </c>
      <c r="O16" s="93" t="s">
        <v>352</v>
      </c>
      <c r="P16" s="94" t="s">
        <v>347</v>
      </c>
      <c r="Q16" s="93" t="s">
        <v>352</v>
      </c>
      <c r="R16" s="93" t="s">
        <v>352</v>
      </c>
    </row>
    <row r="17" spans="1:19" ht="92.25" customHeight="1">
      <c r="A17" s="89"/>
      <c r="B17" s="92" t="s">
        <v>364</v>
      </c>
      <c r="C17" s="91" t="s">
        <v>365</v>
      </c>
      <c r="D17" s="91" t="s">
        <v>347</v>
      </c>
      <c r="E17" s="91" t="s">
        <v>347</v>
      </c>
      <c r="F17" s="91" t="s">
        <v>347</v>
      </c>
      <c r="G17" s="91" t="s">
        <v>347</v>
      </c>
      <c r="H17" s="91" t="s">
        <v>347</v>
      </c>
      <c r="I17" s="91" t="s">
        <v>347</v>
      </c>
      <c r="J17" s="91" t="s">
        <v>347</v>
      </c>
      <c r="K17" s="91" t="s">
        <v>347</v>
      </c>
      <c r="L17" s="91" t="s">
        <v>347</v>
      </c>
      <c r="M17" s="91" t="s">
        <v>347</v>
      </c>
      <c r="N17" s="91" t="s">
        <v>347</v>
      </c>
      <c r="O17" s="91" t="s">
        <v>347</v>
      </c>
      <c r="P17" s="91" t="s">
        <v>347</v>
      </c>
      <c r="Q17" s="91" t="s">
        <v>347</v>
      </c>
      <c r="R17" s="91" t="s">
        <v>347</v>
      </c>
    </row>
    <row r="18" spans="1:19" ht="31.5">
      <c r="A18" s="89">
        <v>3</v>
      </c>
      <c r="B18" s="92" t="s">
        <v>366</v>
      </c>
      <c r="C18" s="91"/>
      <c r="D18" s="89" t="s">
        <v>347</v>
      </c>
      <c r="E18" s="89" t="s">
        <v>352</v>
      </c>
      <c r="F18" s="91" t="s">
        <v>347</v>
      </c>
      <c r="G18" s="89" t="s">
        <v>352</v>
      </c>
      <c r="H18" s="89" t="s">
        <v>352</v>
      </c>
      <c r="I18" s="89" t="s">
        <v>352</v>
      </c>
      <c r="J18" s="89" t="s">
        <v>352</v>
      </c>
      <c r="K18" s="89" t="s">
        <v>352</v>
      </c>
      <c r="L18" s="89" t="s">
        <v>352</v>
      </c>
      <c r="M18" s="89" t="s">
        <v>352</v>
      </c>
      <c r="N18" s="89" t="s">
        <v>352</v>
      </c>
      <c r="O18" s="89" t="s">
        <v>352</v>
      </c>
      <c r="P18" s="89" t="s">
        <v>352</v>
      </c>
      <c r="Q18" s="89" t="s">
        <v>352</v>
      </c>
      <c r="R18" s="89" t="s">
        <v>352</v>
      </c>
    </row>
    <row r="19" spans="1:19" ht="23.25" customHeight="1">
      <c r="A19" s="89"/>
      <c r="B19" s="92" t="s">
        <v>367</v>
      </c>
      <c r="C19" s="91" t="s">
        <v>347</v>
      </c>
      <c r="D19" s="89"/>
      <c r="E19" s="89"/>
      <c r="F19" s="89"/>
      <c r="G19" s="89"/>
      <c r="H19" s="89"/>
      <c r="I19" s="89"/>
      <c r="J19" s="89"/>
      <c r="K19" s="89"/>
      <c r="L19" s="89"/>
      <c r="M19" s="89"/>
      <c r="N19" s="89"/>
      <c r="O19" s="89"/>
      <c r="P19" s="89"/>
      <c r="Q19" s="89"/>
      <c r="R19" s="89"/>
    </row>
    <row r="20" spans="1:19" ht="141.75">
      <c r="A20" s="89"/>
      <c r="B20" s="90" t="s">
        <v>368</v>
      </c>
      <c r="C20" s="91" t="s">
        <v>347</v>
      </c>
      <c r="D20" s="91" t="s">
        <v>347</v>
      </c>
      <c r="E20" s="91" t="s">
        <v>347</v>
      </c>
      <c r="F20" s="91" t="s">
        <v>347</v>
      </c>
      <c r="G20" s="91" t="s">
        <v>347</v>
      </c>
      <c r="H20" s="91" t="s">
        <v>347</v>
      </c>
      <c r="I20" s="91" t="s">
        <v>347</v>
      </c>
      <c r="J20" s="91" t="s">
        <v>347</v>
      </c>
      <c r="K20" s="91" t="s">
        <v>347</v>
      </c>
      <c r="L20" s="91" t="s">
        <v>347</v>
      </c>
      <c r="M20" s="91" t="s">
        <v>347</v>
      </c>
      <c r="N20" s="91" t="s">
        <v>347</v>
      </c>
      <c r="O20" s="91" t="s">
        <v>347</v>
      </c>
      <c r="P20" s="91" t="s">
        <v>347</v>
      </c>
      <c r="Q20" s="91" t="s">
        <v>347</v>
      </c>
      <c r="R20" s="91" t="s">
        <v>347</v>
      </c>
    </row>
    <row r="21" spans="1:19" ht="204.75">
      <c r="A21" s="89"/>
      <c r="B21" s="90" t="s">
        <v>369</v>
      </c>
      <c r="C21" s="91" t="s">
        <v>347</v>
      </c>
      <c r="D21" s="91" t="s">
        <v>347</v>
      </c>
      <c r="E21" s="91" t="s">
        <v>347</v>
      </c>
      <c r="F21" s="91" t="s">
        <v>347</v>
      </c>
      <c r="G21" s="91" t="s">
        <v>347</v>
      </c>
      <c r="H21" s="91" t="s">
        <v>347</v>
      </c>
      <c r="I21" s="91" t="s">
        <v>347</v>
      </c>
      <c r="J21" s="91" t="s">
        <v>352</v>
      </c>
      <c r="K21" s="91" t="s">
        <v>347</v>
      </c>
      <c r="L21" s="91" t="s">
        <v>347</v>
      </c>
      <c r="M21" s="91" t="s">
        <v>347</v>
      </c>
      <c r="N21" s="91" t="s">
        <v>352</v>
      </c>
      <c r="O21" s="91" t="s">
        <v>347</v>
      </c>
      <c r="P21" s="91" t="s">
        <v>352</v>
      </c>
      <c r="Q21" s="91" t="s">
        <v>352</v>
      </c>
      <c r="R21" s="91" t="s">
        <v>352</v>
      </c>
    </row>
    <row r="22" spans="1:19" ht="62.25" customHeight="1">
      <c r="A22" s="89"/>
      <c r="B22" s="90" t="s">
        <v>370</v>
      </c>
      <c r="C22" s="91"/>
      <c r="D22" s="89"/>
      <c r="E22" s="89"/>
      <c r="F22" s="89"/>
      <c r="G22" s="89"/>
      <c r="H22" s="89"/>
      <c r="I22" s="89"/>
      <c r="J22" s="89"/>
      <c r="K22" s="89"/>
      <c r="L22" s="89"/>
      <c r="M22" s="89"/>
      <c r="N22" s="89"/>
      <c r="O22" s="89"/>
      <c r="P22" s="89"/>
      <c r="Q22" s="89"/>
      <c r="R22" s="89"/>
    </row>
    <row r="23" spans="1:19">
      <c r="A23" s="89"/>
      <c r="B23" s="90" t="s">
        <v>371</v>
      </c>
      <c r="C23" s="91" t="s">
        <v>372</v>
      </c>
      <c r="D23" s="89" t="s">
        <v>347</v>
      </c>
      <c r="E23" s="89" t="s">
        <v>347</v>
      </c>
      <c r="F23" s="89" t="s">
        <v>347</v>
      </c>
      <c r="G23" s="89" t="s">
        <v>347</v>
      </c>
      <c r="H23" s="89" t="s">
        <v>347</v>
      </c>
      <c r="I23" s="89" t="s">
        <v>347</v>
      </c>
      <c r="J23" s="89" t="s">
        <v>347</v>
      </c>
      <c r="K23" s="89" t="s">
        <v>347</v>
      </c>
      <c r="L23" s="89" t="s">
        <v>347</v>
      </c>
      <c r="M23" s="89" t="s">
        <v>347</v>
      </c>
      <c r="N23" s="89" t="s">
        <v>347</v>
      </c>
      <c r="O23" s="89" t="s">
        <v>347</v>
      </c>
      <c r="P23" s="89" t="s">
        <v>347</v>
      </c>
      <c r="Q23" s="89" t="s">
        <v>347</v>
      </c>
      <c r="R23" s="89" t="s">
        <v>347</v>
      </c>
    </row>
    <row r="24" spans="1:19" ht="31.5">
      <c r="A24" s="89"/>
      <c r="B24" s="90" t="s">
        <v>373</v>
      </c>
      <c r="C24" s="91" t="s">
        <v>365</v>
      </c>
      <c r="D24" s="89" t="s">
        <v>347</v>
      </c>
      <c r="E24" s="89" t="s">
        <v>347</v>
      </c>
      <c r="F24" s="89" t="s">
        <v>347</v>
      </c>
      <c r="G24" s="89" t="s">
        <v>347</v>
      </c>
      <c r="H24" s="89" t="s">
        <v>347</v>
      </c>
      <c r="I24" s="89" t="s">
        <v>347</v>
      </c>
      <c r="J24" s="89" t="s">
        <v>347</v>
      </c>
      <c r="K24" s="89" t="s">
        <v>347</v>
      </c>
      <c r="L24" s="89" t="s">
        <v>347</v>
      </c>
      <c r="M24" s="89" t="s">
        <v>347</v>
      </c>
      <c r="N24" s="89" t="s">
        <v>347</v>
      </c>
      <c r="O24" s="89" t="s">
        <v>347</v>
      </c>
      <c r="P24" s="89" t="s">
        <v>347</v>
      </c>
      <c r="Q24" s="89" t="s">
        <v>347</v>
      </c>
      <c r="R24" s="89" t="s">
        <v>347</v>
      </c>
    </row>
    <row r="25" spans="1:19" ht="94.5">
      <c r="A25" s="89"/>
      <c r="B25" s="90" t="s">
        <v>374</v>
      </c>
      <c r="C25" s="91" t="s">
        <v>347</v>
      </c>
      <c r="D25" s="91" t="s">
        <v>347</v>
      </c>
      <c r="E25" s="91" t="s">
        <v>347</v>
      </c>
      <c r="F25" s="91" t="s">
        <v>347</v>
      </c>
      <c r="G25" s="91" t="s">
        <v>347</v>
      </c>
      <c r="H25" s="91" t="s">
        <v>352</v>
      </c>
      <c r="I25" s="91" t="s">
        <v>347</v>
      </c>
      <c r="J25" s="91" t="s">
        <v>352</v>
      </c>
      <c r="K25" s="91" t="s">
        <v>347</v>
      </c>
      <c r="L25" s="91" t="s">
        <v>347</v>
      </c>
      <c r="M25" s="91" t="s">
        <v>352</v>
      </c>
      <c r="N25" s="91" t="s">
        <v>352</v>
      </c>
      <c r="O25" s="91" t="s">
        <v>347</v>
      </c>
      <c r="P25" s="91" t="s">
        <v>352</v>
      </c>
      <c r="Q25" s="91" t="s">
        <v>347</v>
      </c>
      <c r="R25" s="91" t="s">
        <v>352</v>
      </c>
    </row>
    <row r="26" spans="1:19" ht="94.5">
      <c r="A26" s="89"/>
      <c r="B26" s="90" t="s">
        <v>375</v>
      </c>
      <c r="C26" s="91" t="s">
        <v>347</v>
      </c>
      <c r="D26" s="91" t="s">
        <v>347</v>
      </c>
      <c r="E26" s="89" t="s">
        <v>347</v>
      </c>
      <c r="F26" s="89" t="s">
        <v>347</v>
      </c>
      <c r="G26" s="89" t="s">
        <v>347</v>
      </c>
      <c r="H26" s="89" t="s">
        <v>347</v>
      </c>
      <c r="I26" s="89" t="s">
        <v>347</v>
      </c>
      <c r="J26" s="89" t="s">
        <v>347</v>
      </c>
      <c r="K26" s="89" t="s">
        <v>347</v>
      </c>
      <c r="L26" s="89" t="s">
        <v>347</v>
      </c>
      <c r="M26" s="89" t="s">
        <v>347</v>
      </c>
      <c r="N26" s="89" t="s">
        <v>347</v>
      </c>
      <c r="O26" s="89" t="s">
        <v>347</v>
      </c>
      <c r="P26" s="89" t="s">
        <v>347</v>
      </c>
      <c r="Q26" s="89" t="s">
        <v>347</v>
      </c>
      <c r="R26" s="89" t="s">
        <v>347</v>
      </c>
    </row>
    <row r="27" spans="1:19" ht="151.5" customHeight="1">
      <c r="A27" s="89"/>
      <c r="B27" s="92" t="s">
        <v>376</v>
      </c>
      <c r="C27" s="91" t="s">
        <v>347</v>
      </c>
      <c r="D27" s="91">
        <v>40.1</v>
      </c>
      <c r="E27" s="93">
        <v>39.985000000000007</v>
      </c>
      <c r="F27" s="93">
        <v>39.963000000000001</v>
      </c>
      <c r="G27" s="93">
        <v>37.917000000000002</v>
      </c>
      <c r="H27" s="89">
        <v>41.2</v>
      </c>
      <c r="I27" s="89">
        <v>40.755000000000003</v>
      </c>
      <c r="J27" s="89">
        <v>40.700000000000003</v>
      </c>
      <c r="K27" s="95">
        <v>39.402000000000001</v>
      </c>
      <c r="L27" s="95">
        <v>37.69700000000001</v>
      </c>
      <c r="M27" s="95">
        <v>37.840000000000003</v>
      </c>
      <c r="N27" s="95">
        <v>38.664999999999999</v>
      </c>
      <c r="O27" s="95">
        <v>42.295000000000009</v>
      </c>
      <c r="P27" s="95">
        <v>39.886000000000003</v>
      </c>
      <c r="Q27" s="95">
        <v>37.752000000000002</v>
      </c>
      <c r="R27" s="95">
        <v>37.895000000000003</v>
      </c>
      <c r="S27" s="96"/>
    </row>
    <row r="28" spans="1:19" ht="110.25" customHeight="1">
      <c r="A28" s="89"/>
      <c r="B28" s="90" t="s">
        <v>377</v>
      </c>
      <c r="C28" s="91" t="s">
        <v>378</v>
      </c>
      <c r="D28" s="89">
        <v>0.86</v>
      </c>
      <c r="E28" s="89">
        <v>1.35</v>
      </c>
      <c r="F28" s="89">
        <v>1.43</v>
      </c>
      <c r="G28" s="89">
        <v>2.25</v>
      </c>
      <c r="H28" s="89">
        <v>1.37</v>
      </c>
      <c r="I28" s="89">
        <v>1.1200000000000001</v>
      </c>
      <c r="J28" s="89">
        <v>1.95</v>
      </c>
      <c r="K28" s="89" t="s">
        <v>379</v>
      </c>
      <c r="L28" s="89">
        <v>2.58</v>
      </c>
      <c r="M28" s="89">
        <v>3.48</v>
      </c>
      <c r="N28" s="89">
        <v>1.42</v>
      </c>
      <c r="O28" s="89">
        <v>2.4900000000000002</v>
      </c>
      <c r="P28" s="89">
        <v>1.36</v>
      </c>
      <c r="Q28" s="89">
        <v>1.81</v>
      </c>
      <c r="R28" s="89">
        <v>2.78</v>
      </c>
    </row>
    <row r="29" spans="1:19" s="98" customFormat="1" ht="31.5">
      <c r="A29" s="167">
        <v>4</v>
      </c>
      <c r="B29" s="97" t="s">
        <v>380</v>
      </c>
      <c r="C29" s="88"/>
      <c r="D29" s="88" t="s">
        <v>347</v>
      </c>
      <c r="E29" s="88" t="s">
        <v>347</v>
      </c>
      <c r="F29" s="88" t="s">
        <v>347</v>
      </c>
      <c r="G29" s="88" t="s">
        <v>347</v>
      </c>
      <c r="H29" s="88" t="s">
        <v>347</v>
      </c>
      <c r="I29" s="88" t="s">
        <v>347</v>
      </c>
      <c r="J29" s="88" t="s">
        <v>347</v>
      </c>
      <c r="K29" s="88" t="s">
        <v>347</v>
      </c>
      <c r="L29" s="88" t="s">
        <v>347</v>
      </c>
      <c r="M29" s="88" t="s">
        <v>347</v>
      </c>
      <c r="N29" s="88" t="s">
        <v>347</v>
      </c>
      <c r="O29" s="88" t="s">
        <v>347</v>
      </c>
      <c r="P29" s="88" t="s">
        <v>347</v>
      </c>
      <c r="Q29" s="88" t="s">
        <v>347</v>
      </c>
      <c r="R29" s="88" t="s">
        <v>347</v>
      </c>
    </row>
    <row r="30" spans="1:19">
      <c r="A30" s="89"/>
      <c r="B30" s="92" t="s">
        <v>381</v>
      </c>
      <c r="C30" s="99" t="s">
        <v>347</v>
      </c>
      <c r="D30" s="91" t="s">
        <v>347</v>
      </c>
      <c r="E30" s="91" t="s">
        <v>347</v>
      </c>
      <c r="F30" s="91" t="s">
        <v>347</v>
      </c>
      <c r="G30" s="91" t="s">
        <v>347</v>
      </c>
      <c r="H30" s="91" t="s">
        <v>347</v>
      </c>
      <c r="I30" s="91" t="s">
        <v>347</v>
      </c>
      <c r="J30" s="91" t="s">
        <v>347</v>
      </c>
      <c r="K30" s="91" t="s">
        <v>347</v>
      </c>
      <c r="L30" s="91" t="s">
        <v>347</v>
      </c>
      <c r="M30" s="91" t="s">
        <v>347</v>
      </c>
      <c r="N30" s="91" t="s">
        <v>347</v>
      </c>
      <c r="O30" s="91" t="s">
        <v>347</v>
      </c>
      <c r="P30" s="91" t="s">
        <v>347</v>
      </c>
      <c r="Q30" s="91" t="s">
        <v>347</v>
      </c>
      <c r="R30" s="91" t="s">
        <v>347</v>
      </c>
    </row>
    <row r="31" spans="1:19" ht="47.25">
      <c r="A31" s="89"/>
      <c r="B31" s="90" t="s">
        <v>382</v>
      </c>
      <c r="C31" s="91" t="s">
        <v>347</v>
      </c>
      <c r="D31" s="91" t="s">
        <v>347</v>
      </c>
      <c r="E31" s="91" t="s">
        <v>347</v>
      </c>
      <c r="F31" s="91" t="s">
        <v>347</v>
      </c>
      <c r="G31" s="91" t="s">
        <v>347</v>
      </c>
      <c r="H31" s="91" t="s">
        <v>347</v>
      </c>
      <c r="I31" s="91" t="s">
        <v>347</v>
      </c>
      <c r="J31" s="91" t="s">
        <v>347</v>
      </c>
      <c r="K31" s="91" t="s">
        <v>347</v>
      </c>
      <c r="L31" s="91" t="s">
        <v>347</v>
      </c>
      <c r="M31" s="91" t="s">
        <v>347</v>
      </c>
      <c r="N31" s="91" t="s">
        <v>347</v>
      </c>
      <c r="O31" s="91" t="s">
        <v>347</v>
      </c>
      <c r="P31" s="91" t="s">
        <v>347</v>
      </c>
      <c r="Q31" s="91" t="s">
        <v>347</v>
      </c>
      <c r="R31" s="91" t="s">
        <v>347</v>
      </c>
    </row>
    <row r="32" spans="1:19" ht="49.5" customHeight="1">
      <c r="A32" s="89"/>
      <c r="B32" s="90" t="s">
        <v>383</v>
      </c>
      <c r="C32" s="91" t="s">
        <v>384</v>
      </c>
      <c r="D32" s="91" t="s">
        <v>347</v>
      </c>
      <c r="E32" s="91" t="s">
        <v>347</v>
      </c>
      <c r="F32" s="91" t="s">
        <v>347</v>
      </c>
      <c r="G32" s="91" t="s">
        <v>347</v>
      </c>
      <c r="H32" s="91" t="s">
        <v>347</v>
      </c>
      <c r="I32" s="91" t="s">
        <v>347</v>
      </c>
      <c r="J32" s="91" t="s">
        <v>347</v>
      </c>
      <c r="K32" s="91" t="s">
        <v>347</v>
      </c>
      <c r="L32" s="91" t="s">
        <v>347</v>
      </c>
      <c r="M32" s="91" t="s">
        <v>347</v>
      </c>
      <c r="N32" s="91" t="s">
        <v>347</v>
      </c>
      <c r="O32" s="91" t="s">
        <v>347</v>
      </c>
      <c r="P32" s="91" t="s">
        <v>347</v>
      </c>
      <c r="Q32" s="91" t="s">
        <v>347</v>
      </c>
      <c r="R32" s="91" t="s">
        <v>347</v>
      </c>
    </row>
    <row r="33" spans="1:18" ht="204.75">
      <c r="A33" s="89"/>
      <c r="B33" s="90" t="s">
        <v>385</v>
      </c>
      <c r="C33" s="100">
        <v>1</v>
      </c>
      <c r="D33" s="91" t="s">
        <v>347</v>
      </c>
      <c r="E33" s="91" t="s">
        <v>347</v>
      </c>
      <c r="F33" s="91" t="s">
        <v>347</v>
      </c>
      <c r="G33" s="91" t="s">
        <v>347</v>
      </c>
      <c r="H33" s="91" t="s">
        <v>347</v>
      </c>
      <c r="I33" s="91" t="s">
        <v>347</v>
      </c>
      <c r="J33" s="91" t="s">
        <v>347</v>
      </c>
      <c r="K33" s="91" t="s">
        <v>347</v>
      </c>
      <c r="L33" s="91" t="s">
        <v>347</v>
      </c>
      <c r="M33" s="91" t="s">
        <v>347</v>
      </c>
      <c r="N33" s="91" t="s">
        <v>347</v>
      </c>
      <c r="O33" s="91" t="s">
        <v>347</v>
      </c>
      <c r="P33" s="91" t="s">
        <v>347</v>
      </c>
      <c r="Q33" s="91" t="s">
        <v>347</v>
      </c>
      <c r="R33" s="91" t="s">
        <v>347</v>
      </c>
    </row>
    <row r="34" spans="1:18">
      <c r="A34" s="89"/>
      <c r="B34" s="92" t="s">
        <v>386</v>
      </c>
      <c r="C34" s="99" t="s">
        <v>347</v>
      </c>
      <c r="D34" s="89" t="s">
        <v>347</v>
      </c>
      <c r="E34" s="89" t="s">
        <v>352</v>
      </c>
      <c r="F34" s="89" t="s">
        <v>347</v>
      </c>
      <c r="G34" s="89" t="s">
        <v>352</v>
      </c>
      <c r="H34" s="89" t="s">
        <v>352</v>
      </c>
      <c r="I34" s="89" t="s">
        <v>347</v>
      </c>
      <c r="J34" s="89" t="s">
        <v>352</v>
      </c>
      <c r="K34" s="89" t="s">
        <v>347</v>
      </c>
      <c r="L34" s="89" t="s">
        <v>347</v>
      </c>
      <c r="M34" s="89" t="s">
        <v>352</v>
      </c>
      <c r="N34" s="89" t="s">
        <v>352</v>
      </c>
      <c r="O34" s="89" t="s">
        <v>347</v>
      </c>
      <c r="P34" s="89" t="s">
        <v>347</v>
      </c>
      <c r="Q34" s="89" t="s">
        <v>347</v>
      </c>
      <c r="R34" s="89" t="s">
        <v>347</v>
      </c>
    </row>
    <row r="35" spans="1:18" ht="31.5">
      <c r="A35" s="89"/>
      <c r="B35" s="90" t="s">
        <v>387</v>
      </c>
      <c r="C35" s="91" t="s">
        <v>388</v>
      </c>
      <c r="D35" s="101">
        <v>0.93500000000000005</v>
      </c>
      <c r="E35" s="101">
        <v>0.92700000000000005</v>
      </c>
      <c r="F35" s="101">
        <v>0.92600000000000005</v>
      </c>
      <c r="G35" s="101">
        <v>0.93</v>
      </c>
      <c r="H35" s="101">
        <v>0.88</v>
      </c>
      <c r="I35" s="101">
        <v>1</v>
      </c>
      <c r="J35" s="101">
        <v>0.91800000000000004</v>
      </c>
      <c r="K35" s="101">
        <v>1</v>
      </c>
      <c r="L35" s="101">
        <v>1</v>
      </c>
      <c r="M35" s="101" t="s">
        <v>389</v>
      </c>
      <c r="N35" s="101">
        <v>0.93600000000000005</v>
      </c>
      <c r="O35" s="101">
        <v>0.98399999999999999</v>
      </c>
      <c r="P35" s="101">
        <v>1</v>
      </c>
      <c r="Q35" s="101">
        <v>1</v>
      </c>
      <c r="R35" s="101">
        <v>1</v>
      </c>
    </row>
    <row r="36" spans="1:18" ht="94.5">
      <c r="A36" s="89"/>
      <c r="B36" s="90" t="s">
        <v>390</v>
      </c>
      <c r="C36" s="91" t="s">
        <v>347</v>
      </c>
      <c r="D36" s="91" t="s">
        <v>347</v>
      </c>
      <c r="E36" s="91" t="s">
        <v>347</v>
      </c>
      <c r="F36" s="91" t="s">
        <v>347</v>
      </c>
      <c r="G36" s="91" t="s">
        <v>347</v>
      </c>
      <c r="H36" s="91" t="s">
        <v>347</v>
      </c>
      <c r="I36" s="91" t="s">
        <v>347</v>
      </c>
      <c r="J36" s="91" t="s">
        <v>347</v>
      </c>
      <c r="K36" s="91" t="s">
        <v>347</v>
      </c>
      <c r="L36" s="91" t="s">
        <v>347</v>
      </c>
      <c r="M36" s="91" t="s">
        <v>347</v>
      </c>
      <c r="N36" s="91" t="s">
        <v>347</v>
      </c>
      <c r="O36" s="91" t="s">
        <v>347</v>
      </c>
      <c r="P36" s="91" t="s">
        <v>347</v>
      </c>
      <c r="Q36" s="91" t="s">
        <v>347</v>
      </c>
      <c r="R36" s="91" t="s">
        <v>347</v>
      </c>
    </row>
    <row r="37" spans="1:18">
      <c r="A37" s="89"/>
      <c r="B37" s="92" t="s">
        <v>391</v>
      </c>
      <c r="C37" s="99" t="s">
        <v>347</v>
      </c>
      <c r="D37" s="91" t="s">
        <v>347</v>
      </c>
      <c r="E37" s="91" t="s">
        <v>347</v>
      </c>
      <c r="F37" s="91" t="s">
        <v>347</v>
      </c>
      <c r="G37" s="91" t="s">
        <v>347</v>
      </c>
      <c r="H37" s="91" t="s">
        <v>347</v>
      </c>
      <c r="I37" s="91" t="s">
        <v>347</v>
      </c>
      <c r="J37" s="91" t="s">
        <v>347</v>
      </c>
      <c r="K37" s="91" t="s">
        <v>347</v>
      </c>
      <c r="L37" s="91" t="s">
        <v>347</v>
      </c>
      <c r="M37" s="91" t="s">
        <v>347</v>
      </c>
      <c r="N37" s="91" t="s">
        <v>347</v>
      </c>
      <c r="O37" s="91" t="s">
        <v>347</v>
      </c>
      <c r="P37" s="91" t="s">
        <v>347</v>
      </c>
      <c r="Q37" s="91" t="s">
        <v>347</v>
      </c>
      <c r="R37" s="91" t="s">
        <v>347</v>
      </c>
    </row>
    <row r="38" spans="1:18" ht="78.75">
      <c r="A38" s="89"/>
      <c r="B38" s="90" t="s">
        <v>392</v>
      </c>
      <c r="C38" s="91" t="s">
        <v>347</v>
      </c>
      <c r="D38" s="91" t="s">
        <v>347</v>
      </c>
      <c r="E38" s="91" t="s">
        <v>347</v>
      </c>
      <c r="F38" s="91" t="s">
        <v>347</v>
      </c>
      <c r="G38" s="91" t="s">
        <v>347</v>
      </c>
      <c r="H38" s="91" t="s">
        <v>347</v>
      </c>
      <c r="I38" s="91" t="s">
        <v>347</v>
      </c>
      <c r="J38" s="91" t="s">
        <v>347</v>
      </c>
      <c r="K38" s="91" t="s">
        <v>347</v>
      </c>
      <c r="L38" s="91" t="s">
        <v>347</v>
      </c>
      <c r="M38" s="91" t="s">
        <v>347</v>
      </c>
      <c r="N38" s="91" t="s">
        <v>347</v>
      </c>
      <c r="O38" s="91" t="s">
        <v>347</v>
      </c>
      <c r="P38" s="91" t="s">
        <v>347</v>
      </c>
      <c r="Q38" s="91" t="s">
        <v>347</v>
      </c>
      <c r="R38" s="91" t="s">
        <v>347</v>
      </c>
    </row>
    <row r="39" spans="1:18" ht="63">
      <c r="A39" s="89"/>
      <c r="B39" s="90" t="s">
        <v>393</v>
      </c>
      <c r="C39" s="91" t="s">
        <v>347</v>
      </c>
      <c r="D39" s="91" t="s">
        <v>347</v>
      </c>
      <c r="E39" s="91" t="s">
        <v>347</v>
      </c>
      <c r="F39" s="91" t="s">
        <v>347</v>
      </c>
      <c r="G39" s="91" t="s">
        <v>347</v>
      </c>
      <c r="H39" s="91" t="s">
        <v>347</v>
      </c>
      <c r="I39" s="91" t="s">
        <v>347</v>
      </c>
      <c r="J39" s="91" t="s">
        <v>347</v>
      </c>
      <c r="K39" s="91" t="s">
        <v>347</v>
      </c>
      <c r="L39" s="91" t="s">
        <v>347</v>
      </c>
      <c r="M39" s="91" t="s">
        <v>347</v>
      </c>
      <c r="N39" s="91" t="s">
        <v>347</v>
      </c>
      <c r="O39" s="91" t="s">
        <v>347</v>
      </c>
      <c r="P39" s="91" t="s">
        <v>347</v>
      </c>
      <c r="Q39" s="91" t="s">
        <v>347</v>
      </c>
      <c r="R39" s="91" t="s">
        <v>347</v>
      </c>
    </row>
    <row r="40" spans="1:18" ht="94.5">
      <c r="A40" s="89"/>
      <c r="B40" s="90" t="s">
        <v>394</v>
      </c>
      <c r="C40" s="91" t="s">
        <v>347</v>
      </c>
      <c r="D40" s="91" t="s">
        <v>347</v>
      </c>
      <c r="E40" s="91" t="s">
        <v>347</v>
      </c>
      <c r="F40" s="91" t="s">
        <v>347</v>
      </c>
      <c r="G40" s="91" t="s">
        <v>347</v>
      </c>
      <c r="H40" s="91" t="s">
        <v>347</v>
      </c>
      <c r="I40" s="91" t="s">
        <v>347</v>
      </c>
      <c r="J40" s="91" t="s">
        <v>347</v>
      </c>
      <c r="K40" s="91" t="s">
        <v>347</v>
      </c>
      <c r="L40" s="91" t="s">
        <v>347</v>
      </c>
      <c r="M40" s="91" t="s">
        <v>347</v>
      </c>
      <c r="N40" s="91" t="s">
        <v>347</v>
      </c>
      <c r="O40" s="91" t="s">
        <v>347</v>
      </c>
      <c r="P40" s="91" t="s">
        <v>347</v>
      </c>
      <c r="Q40" s="91" t="s">
        <v>347</v>
      </c>
      <c r="R40" s="91" t="s">
        <v>347</v>
      </c>
    </row>
    <row r="41" spans="1:18" s="98" customFormat="1">
      <c r="A41" s="167">
        <v>5</v>
      </c>
      <c r="B41" s="97" t="s">
        <v>395</v>
      </c>
      <c r="C41" s="88"/>
      <c r="D41" s="167"/>
      <c r="E41" s="167"/>
      <c r="F41" s="167"/>
      <c r="G41" s="167"/>
      <c r="H41" s="167"/>
      <c r="I41" s="167"/>
      <c r="J41" s="167"/>
      <c r="K41" s="167"/>
      <c r="L41" s="167"/>
      <c r="M41" s="167"/>
      <c r="N41" s="167"/>
      <c r="O41" s="167"/>
      <c r="P41" s="167"/>
      <c r="Q41" s="167"/>
      <c r="R41" s="167"/>
    </row>
    <row r="42" spans="1:18" ht="63">
      <c r="A42" s="89"/>
      <c r="B42" s="92" t="s">
        <v>396</v>
      </c>
      <c r="C42" s="91" t="s">
        <v>358</v>
      </c>
      <c r="D42" s="91" t="s">
        <v>347</v>
      </c>
      <c r="E42" s="91" t="s">
        <v>347</v>
      </c>
      <c r="F42" s="91" t="s">
        <v>347</v>
      </c>
      <c r="G42" s="91" t="s">
        <v>347</v>
      </c>
      <c r="H42" s="91" t="s">
        <v>347</v>
      </c>
      <c r="I42" s="91" t="s">
        <v>347</v>
      </c>
      <c r="J42" s="91" t="s">
        <v>347</v>
      </c>
      <c r="K42" s="91" t="s">
        <v>347</v>
      </c>
      <c r="L42" s="91" t="s">
        <v>347</v>
      </c>
      <c r="M42" s="91" t="s">
        <v>347</v>
      </c>
      <c r="N42" s="91" t="s">
        <v>347</v>
      </c>
      <c r="O42" s="91" t="s">
        <v>347</v>
      </c>
      <c r="P42" s="91" t="s">
        <v>347</v>
      </c>
      <c r="Q42" s="91" t="s">
        <v>347</v>
      </c>
      <c r="R42" s="91" t="s">
        <v>347</v>
      </c>
    </row>
    <row r="43" spans="1:18" ht="94.5">
      <c r="A43" s="89"/>
      <c r="B43" s="92" t="s">
        <v>397</v>
      </c>
      <c r="C43" s="91" t="s">
        <v>347</v>
      </c>
      <c r="D43" s="91" t="s">
        <v>347</v>
      </c>
      <c r="E43" s="91" t="s">
        <v>347</v>
      </c>
      <c r="F43" s="91" t="s">
        <v>347</v>
      </c>
      <c r="G43" s="91" t="s">
        <v>347</v>
      </c>
      <c r="H43" s="91" t="s">
        <v>347</v>
      </c>
      <c r="I43" s="91" t="s">
        <v>347</v>
      </c>
      <c r="J43" s="91" t="s">
        <v>347</v>
      </c>
      <c r="K43" s="91" t="s">
        <v>347</v>
      </c>
      <c r="L43" s="91" t="s">
        <v>347</v>
      </c>
      <c r="M43" s="91" t="s">
        <v>347</v>
      </c>
      <c r="N43" s="91" t="s">
        <v>347</v>
      </c>
      <c r="O43" s="91" t="s">
        <v>347</v>
      </c>
      <c r="P43" s="91" t="s">
        <v>347</v>
      </c>
      <c r="Q43" s="91" t="s">
        <v>347</v>
      </c>
      <c r="R43" s="91" t="s">
        <v>347</v>
      </c>
    </row>
    <row r="44" spans="1:18" ht="110.25">
      <c r="A44" s="89"/>
      <c r="B44" s="92" t="s">
        <v>398</v>
      </c>
      <c r="C44" s="91" t="s">
        <v>347</v>
      </c>
      <c r="D44" s="91" t="s">
        <v>347</v>
      </c>
      <c r="E44" s="91" t="s">
        <v>347</v>
      </c>
      <c r="F44" s="91" t="s">
        <v>347</v>
      </c>
      <c r="G44" s="91" t="s">
        <v>347</v>
      </c>
      <c r="H44" s="91" t="s">
        <v>347</v>
      </c>
      <c r="I44" s="91" t="s">
        <v>347</v>
      </c>
      <c r="J44" s="91" t="s">
        <v>347</v>
      </c>
      <c r="K44" s="91" t="s">
        <v>347</v>
      </c>
      <c r="L44" s="91" t="s">
        <v>347</v>
      </c>
      <c r="M44" s="91" t="s">
        <v>347</v>
      </c>
      <c r="N44" s="91" t="s">
        <v>347</v>
      </c>
      <c r="O44" s="91" t="s">
        <v>347</v>
      </c>
      <c r="P44" s="91" t="s">
        <v>347</v>
      </c>
      <c r="Q44" s="91" t="s">
        <v>347</v>
      </c>
      <c r="R44" s="91" t="s">
        <v>347</v>
      </c>
    </row>
    <row r="45" spans="1:18" ht="78.75">
      <c r="A45" s="89"/>
      <c r="B45" s="92" t="s">
        <v>399</v>
      </c>
      <c r="C45" s="91" t="s">
        <v>347</v>
      </c>
      <c r="D45" s="91" t="s">
        <v>347</v>
      </c>
      <c r="E45" s="91" t="s">
        <v>347</v>
      </c>
      <c r="F45" s="91" t="s">
        <v>347</v>
      </c>
      <c r="G45" s="91" t="s">
        <v>347</v>
      </c>
      <c r="H45" s="91" t="s">
        <v>347</v>
      </c>
      <c r="I45" s="91" t="s">
        <v>347</v>
      </c>
      <c r="J45" s="91" t="s">
        <v>347</v>
      </c>
      <c r="K45" s="91" t="s">
        <v>347</v>
      </c>
      <c r="L45" s="91" t="s">
        <v>347</v>
      </c>
      <c r="M45" s="91" t="s">
        <v>347</v>
      </c>
      <c r="N45" s="91" t="s">
        <v>347</v>
      </c>
      <c r="O45" s="91" t="s">
        <v>347</v>
      </c>
      <c r="P45" s="91" t="s">
        <v>347</v>
      </c>
      <c r="Q45" s="91" t="s">
        <v>347</v>
      </c>
      <c r="R45" s="91" t="s">
        <v>347</v>
      </c>
    </row>
    <row r="46" spans="1:18" ht="126">
      <c r="A46" s="89"/>
      <c r="B46" s="92" t="s">
        <v>400</v>
      </c>
      <c r="C46" s="91" t="s">
        <v>347</v>
      </c>
      <c r="D46" s="91" t="s">
        <v>347</v>
      </c>
      <c r="E46" s="91" t="s">
        <v>347</v>
      </c>
      <c r="F46" s="91" t="s">
        <v>347</v>
      </c>
      <c r="G46" s="91" t="s">
        <v>347</v>
      </c>
      <c r="H46" s="91" t="s">
        <v>347</v>
      </c>
      <c r="I46" s="91" t="s">
        <v>347</v>
      </c>
      <c r="J46" s="91" t="s">
        <v>347</v>
      </c>
      <c r="K46" s="91" t="s">
        <v>347</v>
      </c>
      <c r="L46" s="91" t="s">
        <v>347</v>
      </c>
      <c r="M46" s="91" t="s">
        <v>347</v>
      </c>
      <c r="N46" s="91" t="s">
        <v>347</v>
      </c>
      <c r="O46" s="91" t="s">
        <v>347</v>
      </c>
      <c r="P46" s="91" t="s">
        <v>347</v>
      </c>
      <c r="Q46" s="91" t="s">
        <v>347</v>
      </c>
      <c r="R46" s="91" t="s">
        <v>347</v>
      </c>
    </row>
    <row r="47" spans="1:18" s="98" customFormat="1" ht="31.5">
      <c r="A47" s="167">
        <v>6</v>
      </c>
      <c r="B47" s="102" t="s">
        <v>401</v>
      </c>
      <c r="C47" s="88"/>
      <c r="D47" s="88" t="s">
        <v>347</v>
      </c>
      <c r="E47" s="88" t="s">
        <v>347</v>
      </c>
      <c r="F47" s="88" t="s">
        <v>347</v>
      </c>
      <c r="G47" s="88" t="s">
        <v>347</v>
      </c>
      <c r="H47" s="88" t="s">
        <v>347</v>
      </c>
      <c r="I47" s="88" t="s">
        <v>347</v>
      </c>
      <c r="J47" s="88" t="s">
        <v>347</v>
      </c>
      <c r="K47" s="88" t="s">
        <v>347</v>
      </c>
      <c r="L47" s="88" t="s">
        <v>347</v>
      </c>
      <c r="M47" s="88" t="s">
        <v>347</v>
      </c>
      <c r="N47" s="88" t="s">
        <v>347</v>
      </c>
      <c r="O47" s="88" t="s">
        <v>347</v>
      </c>
      <c r="P47" s="88" t="s">
        <v>347</v>
      </c>
      <c r="Q47" s="88" t="s">
        <v>347</v>
      </c>
      <c r="R47" s="88" t="s">
        <v>347</v>
      </c>
    </row>
    <row r="48" spans="1:18" ht="126">
      <c r="A48" s="89"/>
      <c r="B48" s="92" t="s">
        <v>402</v>
      </c>
      <c r="C48" s="91" t="s">
        <v>347</v>
      </c>
      <c r="D48" s="91" t="s">
        <v>347</v>
      </c>
      <c r="E48" s="91" t="s">
        <v>347</v>
      </c>
      <c r="F48" s="91" t="s">
        <v>347</v>
      </c>
      <c r="G48" s="91" t="s">
        <v>347</v>
      </c>
      <c r="H48" s="91" t="s">
        <v>347</v>
      </c>
      <c r="I48" s="91" t="s">
        <v>347</v>
      </c>
      <c r="J48" s="91" t="s">
        <v>347</v>
      </c>
      <c r="K48" s="91" t="s">
        <v>347</v>
      </c>
      <c r="L48" s="91" t="s">
        <v>347</v>
      </c>
      <c r="M48" s="91" t="s">
        <v>347</v>
      </c>
      <c r="N48" s="91" t="s">
        <v>347</v>
      </c>
      <c r="O48" s="91" t="s">
        <v>347</v>
      </c>
      <c r="P48" s="91" t="s">
        <v>347</v>
      </c>
      <c r="Q48" s="91" t="s">
        <v>347</v>
      </c>
      <c r="R48" s="91" t="s">
        <v>347</v>
      </c>
    </row>
    <row r="49" spans="1:18" ht="78.75">
      <c r="A49" s="89"/>
      <c r="B49" s="92" t="s">
        <v>403</v>
      </c>
      <c r="C49" s="91" t="s">
        <v>347</v>
      </c>
      <c r="D49" s="91" t="s">
        <v>347</v>
      </c>
      <c r="E49" s="91" t="s">
        <v>347</v>
      </c>
      <c r="F49" s="91" t="s">
        <v>347</v>
      </c>
      <c r="G49" s="91" t="s">
        <v>347</v>
      </c>
      <c r="H49" s="91" t="s">
        <v>347</v>
      </c>
      <c r="I49" s="91" t="s">
        <v>347</v>
      </c>
      <c r="J49" s="91" t="s">
        <v>347</v>
      </c>
      <c r="K49" s="91" t="s">
        <v>347</v>
      </c>
      <c r="L49" s="91" t="s">
        <v>347</v>
      </c>
      <c r="M49" s="91" t="s">
        <v>347</v>
      </c>
      <c r="N49" s="91" t="s">
        <v>347</v>
      </c>
      <c r="O49" s="91" t="s">
        <v>347</v>
      </c>
      <c r="P49" s="91" t="s">
        <v>347</v>
      </c>
      <c r="Q49" s="91" t="s">
        <v>347</v>
      </c>
      <c r="R49" s="91" t="s">
        <v>347</v>
      </c>
    </row>
    <row r="50" spans="1:18" ht="220.5">
      <c r="A50" s="89"/>
      <c r="B50" s="90" t="s">
        <v>404</v>
      </c>
      <c r="C50" s="91" t="s">
        <v>347</v>
      </c>
      <c r="D50" s="91" t="s">
        <v>347</v>
      </c>
      <c r="E50" s="91" t="s">
        <v>347</v>
      </c>
      <c r="F50" s="91" t="s">
        <v>347</v>
      </c>
      <c r="G50" s="91" t="s">
        <v>347</v>
      </c>
      <c r="H50" s="91" t="s">
        <v>347</v>
      </c>
      <c r="I50" s="91" t="s">
        <v>347</v>
      </c>
      <c r="J50" s="91" t="s">
        <v>347</v>
      </c>
      <c r="K50" s="91" t="s">
        <v>347</v>
      </c>
      <c r="L50" s="91" t="s">
        <v>347</v>
      </c>
      <c r="M50" s="91" t="s">
        <v>347</v>
      </c>
      <c r="N50" s="91" t="s">
        <v>347</v>
      </c>
      <c r="O50" s="91" t="s">
        <v>347</v>
      </c>
      <c r="P50" s="91" t="s">
        <v>347</v>
      </c>
      <c r="Q50" s="91" t="s">
        <v>347</v>
      </c>
      <c r="R50" s="91" t="s">
        <v>347</v>
      </c>
    </row>
    <row r="51" spans="1:18" s="98" customFormat="1" ht="31.5">
      <c r="A51" s="167">
        <v>7</v>
      </c>
      <c r="B51" s="97" t="s">
        <v>405</v>
      </c>
      <c r="C51" s="88"/>
      <c r="D51" s="167" t="s">
        <v>347</v>
      </c>
      <c r="E51" s="169" t="s">
        <v>347</v>
      </c>
      <c r="F51" s="167" t="s">
        <v>347</v>
      </c>
      <c r="G51" s="167" t="s">
        <v>352</v>
      </c>
      <c r="H51" s="167" t="s">
        <v>352</v>
      </c>
      <c r="I51" s="167" t="s">
        <v>352</v>
      </c>
      <c r="J51" s="167" t="s">
        <v>352</v>
      </c>
      <c r="K51" s="167" t="s">
        <v>352</v>
      </c>
      <c r="L51" s="167" t="s">
        <v>352</v>
      </c>
      <c r="M51" s="167" t="s">
        <v>352</v>
      </c>
      <c r="N51" s="167" t="s">
        <v>352</v>
      </c>
      <c r="O51" s="167" t="s">
        <v>352</v>
      </c>
      <c r="P51" s="167" t="s">
        <v>352</v>
      </c>
      <c r="Q51" s="167" t="s">
        <v>352</v>
      </c>
      <c r="R51" s="167" t="s">
        <v>352</v>
      </c>
    </row>
    <row r="52" spans="1:18" ht="47.25">
      <c r="A52" s="89"/>
      <c r="B52" s="90" t="s">
        <v>406</v>
      </c>
      <c r="C52" s="91" t="s">
        <v>407</v>
      </c>
      <c r="D52" s="89" t="s">
        <v>347</v>
      </c>
      <c r="E52" s="89" t="s">
        <v>347</v>
      </c>
      <c r="F52" s="89" t="s">
        <v>347</v>
      </c>
      <c r="G52" s="89" t="s">
        <v>352</v>
      </c>
      <c r="H52" s="89" t="s">
        <v>352</v>
      </c>
      <c r="I52" s="89" t="s">
        <v>352</v>
      </c>
      <c r="J52" s="89" t="s">
        <v>352</v>
      </c>
      <c r="K52" s="89" t="s">
        <v>352</v>
      </c>
      <c r="L52" s="89" t="s">
        <v>352</v>
      </c>
      <c r="M52" s="89" t="s">
        <v>352</v>
      </c>
      <c r="N52" s="89" t="s">
        <v>352</v>
      </c>
      <c r="O52" s="89" t="s">
        <v>352</v>
      </c>
      <c r="P52" s="89" t="s">
        <v>352</v>
      </c>
      <c r="Q52" s="89" t="s">
        <v>352</v>
      </c>
      <c r="R52" s="89" t="s">
        <v>352</v>
      </c>
    </row>
  </sheetData>
  <mergeCells count="5">
    <mergeCell ref="A2:A3"/>
    <mergeCell ref="B2:B3"/>
    <mergeCell ref="C2:C3"/>
    <mergeCell ref="A1:R1"/>
    <mergeCell ref="D2:R2"/>
  </mergeCells>
  <pageMargins left="0.7" right="0.2" top="0.3" bottom="0.24" header="0.2" footer="0.2"/>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37"/>
  <sheetViews>
    <sheetView workbookViewId="0">
      <pane ySplit="3" topLeftCell="A34" activePane="bottomLeft" state="frozen"/>
      <selection pane="bottomLeft" sqref="A1:J1"/>
    </sheetView>
  </sheetViews>
  <sheetFormatPr defaultRowHeight="15"/>
  <cols>
    <col min="1" max="1" width="5.140625" bestFit="1" customWidth="1"/>
    <col min="2" max="2" width="63.140625" customWidth="1"/>
    <col min="3" max="3" width="10.140625" customWidth="1"/>
    <col min="4" max="9" width="7.7109375" customWidth="1"/>
    <col min="10" max="10" width="8.28515625" customWidth="1"/>
  </cols>
  <sheetData>
    <row r="1" spans="1:10" ht="46.5" customHeight="1">
      <c r="A1" s="228" t="s">
        <v>564</v>
      </c>
      <c r="B1" s="228"/>
      <c r="C1" s="228"/>
      <c r="D1" s="228"/>
      <c r="E1" s="228"/>
      <c r="F1" s="228"/>
      <c r="G1" s="228"/>
      <c r="H1" s="228"/>
      <c r="I1" s="228"/>
      <c r="J1" s="228"/>
    </row>
    <row r="2" spans="1:10" ht="15.75" customHeight="1">
      <c r="A2" s="314" t="s">
        <v>0</v>
      </c>
      <c r="B2" s="314" t="s">
        <v>330</v>
      </c>
      <c r="C2" s="314" t="s">
        <v>488</v>
      </c>
      <c r="D2" s="311" t="s">
        <v>332</v>
      </c>
      <c r="E2" s="312"/>
      <c r="F2" s="312"/>
      <c r="G2" s="312"/>
      <c r="H2" s="312"/>
      <c r="I2" s="312"/>
      <c r="J2" s="313"/>
    </row>
    <row r="3" spans="1:10" ht="65.25" customHeight="1">
      <c r="A3" s="315"/>
      <c r="B3" s="315"/>
      <c r="C3" s="315"/>
      <c r="D3" s="103" t="s">
        <v>333</v>
      </c>
      <c r="E3" s="103" t="s">
        <v>334</v>
      </c>
      <c r="F3" s="103" t="s">
        <v>335</v>
      </c>
      <c r="G3" s="103" t="s">
        <v>336</v>
      </c>
      <c r="H3" s="103" t="s">
        <v>337</v>
      </c>
      <c r="I3" s="103" t="s">
        <v>338</v>
      </c>
      <c r="J3" s="103" t="s">
        <v>487</v>
      </c>
    </row>
    <row r="4" spans="1:10" ht="15.75">
      <c r="A4" s="166">
        <v>1</v>
      </c>
      <c r="B4" s="104" t="s">
        <v>408</v>
      </c>
      <c r="C4" s="166"/>
      <c r="D4" s="103"/>
      <c r="E4" s="103"/>
      <c r="F4" s="103"/>
      <c r="G4" s="103"/>
      <c r="H4" s="103"/>
      <c r="I4" s="103"/>
      <c r="J4" s="103"/>
    </row>
    <row r="5" spans="1:10" ht="22.5" customHeight="1">
      <c r="A5" s="105" t="s">
        <v>409</v>
      </c>
      <c r="B5" s="106" t="s">
        <v>410</v>
      </c>
      <c r="C5" s="107" t="s">
        <v>347</v>
      </c>
      <c r="D5" s="168" t="s">
        <v>352</v>
      </c>
      <c r="E5" s="168" t="s">
        <v>352</v>
      </c>
      <c r="F5" s="168" t="s">
        <v>352</v>
      </c>
      <c r="G5" s="168" t="s">
        <v>352</v>
      </c>
      <c r="H5" s="168" t="s">
        <v>352</v>
      </c>
      <c r="I5" s="167" t="s">
        <v>347</v>
      </c>
      <c r="J5" s="168" t="s">
        <v>352</v>
      </c>
    </row>
    <row r="6" spans="1:10" ht="47.25">
      <c r="A6" s="108" t="s">
        <v>411</v>
      </c>
      <c r="B6" s="109" t="s">
        <v>412</v>
      </c>
      <c r="C6" s="110" t="s">
        <v>347</v>
      </c>
      <c r="D6" s="89" t="s">
        <v>347</v>
      </c>
      <c r="E6" s="89" t="s">
        <v>352</v>
      </c>
      <c r="F6" s="89" t="s">
        <v>347</v>
      </c>
      <c r="G6" s="89" t="s">
        <v>352</v>
      </c>
      <c r="H6" s="89" t="s">
        <v>347</v>
      </c>
      <c r="I6" s="89" t="s">
        <v>347</v>
      </c>
      <c r="J6" s="89" t="s">
        <v>352</v>
      </c>
    </row>
    <row r="7" spans="1:10" ht="23.25" customHeight="1">
      <c r="A7" s="108" t="s">
        <v>411</v>
      </c>
      <c r="B7" s="109" t="s">
        <v>413</v>
      </c>
      <c r="C7" s="110" t="s">
        <v>347</v>
      </c>
      <c r="D7" s="89" t="s">
        <v>352</v>
      </c>
      <c r="E7" s="89" t="s">
        <v>352</v>
      </c>
      <c r="F7" s="89" t="s">
        <v>352</v>
      </c>
      <c r="G7" s="89" t="s">
        <v>352</v>
      </c>
      <c r="H7" s="89" t="s">
        <v>352</v>
      </c>
      <c r="I7" s="89" t="s">
        <v>352</v>
      </c>
      <c r="J7" s="89" t="s">
        <v>352</v>
      </c>
    </row>
    <row r="8" spans="1:10" ht="15.75">
      <c r="A8" s="105" t="s">
        <v>414</v>
      </c>
      <c r="B8" s="111" t="s">
        <v>415</v>
      </c>
      <c r="C8" s="112" t="s">
        <v>347</v>
      </c>
      <c r="D8" s="88" t="s">
        <v>352</v>
      </c>
      <c r="E8" s="88" t="s">
        <v>352</v>
      </c>
      <c r="F8" s="88" t="s">
        <v>352</v>
      </c>
      <c r="G8" s="88" t="s">
        <v>352</v>
      </c>
      <c r="H8" s="88" t="s">
        <v>352</v>
      </c>
      <c r="I8" s="88" t="s">
        <v>352</v>
      </c>
      <c r="J8" s="88" t="s">
        <v>352</v>
      </c>
    </row>
    <row r="9" spans="1:10" ht="63">
      <c r="A9" s="108" t="s">
        <v>411</v>
      </c>
      <c r="B9" s="109" t="s">
        <v>416</v>
      </c>
      <c r="C9" s="110" t="s">
        <v>347</v>
      </c>
      <c r="D9" s="91" t="s">
        <v>352</v>
      </c>
      <c r="E9" s="91" t="s">
        <v>352</v>
      </c>
      <c r="F9" s="91" t="s">
        <v>352</v>
      </c>
      <c r="G9" s="91" t="s">
        <v>352</v>
      </c>
      <c r="H9" s="91" t="s">
        <v>352</v>
      </c>
      <c r="I9" s="91" t="s">
        <v>352</v>
      </c>
      <c r="J9" s="91" t="s">
        <v>352</v>
      </c>
    </row>
    <row r="10" spans="1:10" ht="15.75">
      <c r="A10" s="105" t="s">
        <v>417</v>
      </c>
      <c r="B10" s="111" t="s">
        <v>418</v>
      </c>
      <c r="C10" s="112" t="s">
        <v>347</v>
      </c>
      <c r="D10" s="88" t="s">
        <v>352</v>
      </c>
      <c r="E10" s="88" t="s">
        <v>352</v>
      </c>
      <c r="F10" s="88" t="s">
        <v>352</v>
      </c>
      <c r="G10" s="88" t="s">
        <v>352</v>
      </c>
      <c r="H10" s="88" t="s">
        <v>352</v>
      </c>
      <c r="I10" s="88" t="s">
        <v>352</v>
      </c>
      <c r="J10" s="88" t="s">
        <v>352</v>
      </c>
    </row>
    <row r="11" spans="1:10" ht="45.75" customHeight="1">
      <c r="A11" s="108" t="s">
        <v>411</v>
      </c>
      <c r="B11" s="113" t="s">
        <v>419</v>
      </c>
      <c r="C11" s="110" t="s">
        <v>347</v>
      </c>
      <c r="D11" s="91" t="s">
        <v>352</v>
      </c>
      <c r="E11" s="91" t="s">
        <v>352</v>
      </c>
      <c r="F11" s="91" t="s">
        <v>352</v>
      </c>
      <c r="G11" s="91" t="s">
        <v>352</v>
      </c>
      <c r="H11" s="91" t="s">
        <v>352</v>
      </c>
      <c r="I11" s="91" t="s">
        <v>352</v>
      </c>
      <c r="J11" s="91" t="s">
        <v>352</v>
      </c>
    </row>
    <row r="12" spans="1:10" s="98" customFormat="1" ht="15.75">
      <c r="A12" s="114">
        <v>2</v>
      </c>
      <c r="B12" s="115" t="s">
        <v>420</v>
      </c>
      <c r="C12" s="112"/>
      <c r="D12" s="167" t="s">
        <v>347</v>
      </c>
      <c r="E12" s="167" t="s">
        <v>347</v>
      </c>
      <c r="F12" s="167" t="s">
        <v>347</v>
      </c>
      <c r="G12" s="167" t="s">
        <v>347</v>
      </c>
      <c r="H12" s="167" t="s">
        <v>347</v>
      </c>
      <c r="I12" s="167" t="s">
        <v>347</v>
      </c>
      <c r="J12" s="167" t="s">
        <v>347</v>
      </c>
    </row>
    <row r="13" spans="1:10" ht="15.75">
      <c r="A13" s="105" t="s">
        <v>421</v>
      </c>
      <c r="B13" s="116" t="s">
        <v>422</v>
      </c>
      <c r="C13" s="117" t="s">
        <v>347</v>
      </c>
      <c r="D13" s="167" t="s">
        <v>347</v>
      </c>
      <c r="E13" s="167" t="s">
        <v>347</v>
      </c>
      <c r="F13" s="167" t="s">
        <v>347</v>
      </c>
      <c r="G13" s="167" t="s">
        <v>347</v>
      </c>
      <c r="H13" s="167" t="s">
        <v>347</v>
      </c>
      <c r="I13" s="167" t="s">
        <v>347</v>
      </c>
      <c r="J13" s="167" t="s">
        <v>347</v>
      </c>
    </row>
    <row r="14" spans="1:10" ht="15.75">
      <c r="A14" s="108" t="s">
        <v>411</v>
      </c>
      <c r="B14" s="109" t="s">
        <v>423</v>
      </c>
      <c r="C14" s="118" t="s">
        <v>424</v>
      </c>
      <c r="D14" s="89" t="s">
        <v>347</v>
      </c>
      <c r="E14" s="89" t="s">
        <v>347</v>
      </c>
      <c r="F14" s="89" t="s">
        <v>347</v>
      </c>
      <c r="G14" s="89" t="s">
        <v>347</v>
      </c>
      <c r="H14" s="89" t="s">
        <v>347</v>
      </c>
      <c r="I14" s="89" t="s">
        <v>347</v>
      </c>
      <c r="J14" s="89" t="s">
        <v>347</v>
      </c>
    </row>
    <row r="15" spans="1:10" ht="15.75">
      <c r="A15" s="108" t="s">
        <v>411</v>
      </c>
      <c r="B15" s="109" t="s">
        <v>425</v>
      </c>
      <c r="C15" s="119">
        <v>1</v>
      </c>
      <c r="D15" s="89" t="s">
        <v>347</v>
      </c>
      <c r="E15" s="89" t="s">
        <v>347</v>
      </c>
      <c r="F15" s="89" t="s">
        <v>347</v>
      </c>
      <c r="G15" s="89" t="s">
        <v>347</v>
      </c>
      <c r="H15" s="89" t="s">
        <v>347</v>
      </c>
      <c r="I15" s="89" t="s">
        <v>347</v>
      </c>
      <c r="J15" s="89" t="s">
        <v>347</v>
      </c>
    </row>
    <row r="16" spans="1:10" ht="31.5">
      <c r="A16" s="108" t="s">
        <v>411</v>
      </c>
      <c r="B16" s="109" t="s">
        <v>426</v>
      </c>
      <c r="C16" s="120" t="s">
        <v>347</v>
      </c>
      <c r="D16" s="89" t="s">
        <v>347</v>
      </c>
      <c r="E16" s="89" t="s">
        <v>347</v>
      </c>
      <c r="F16" s="89" t="s">
        <v>347</v>
      </c>
      <c r="G16" s="89" t="s">
        <v>347</v>
      </c>
      <c r="H16" s="89" t="s">
        <v>347</v>
      </c>
      <c r="I16" s="89" t="s">
        <v>347</v>
      </c>
      <c r="J16" s="89" t="s">
        <v>347</v>
      </c>
    </row>
    <row r="17" spans="1:10" ht="47.25">
      <c r="A17" s="108" t="s">
        <v>411</v>
      </c>
      <c r="B17" s="109" t="s">
        <v>427</v>
      </c>
      <c r="C17" s="120" t="s">
        <v>428</v>
      </c>
      <c r="D17" s="89" t="s">
        <v>347</v>
      </c>
      <c r="E17" s="89" t="s">
        <v>347</v>
      </c>
      <c r="F17" s="89" t="s">
        <v>347</v>
      </c>
      <c r="G17" s="89" t="s">
        <v>347</v>
      </c>
      <c r="H17" s="89" t="s">
        <v>347</v>
      </c>
      <c r="I17" s="89" t="s">
        <v>347</v>
      </c>
      <c r="J17" s="89" t="s">
        <v>347</v>
      </c>
    </row>
    <row r="18" spans="1:10" ht="15.75">
      <c r="A18" s="105" t="s">
        <v>429</v>
      </c>
      <c r="B18" s="116" t="s">
        <v>430</v>
      </c>
      <c r="C18" s="117" t="s">
        <v>347</v>
      </c>
      <c r="D18" s="167" t="s">
        <v>352</v>
      </c>
      <c r="E18" s="167" t="s">
        <v>352</v>
      </c>
      <c r="F18" s="167" t="s">
        <v>352</v>
      </c>
      <c r="G18" s="167" t="s">
        <v>352</v>
      </c>
      <c r="H18" s="167" t="s">
        <v>352</v>
      </c>
      <c r="I18" s="167" t="s">
        <v>347</v>
      </c>
      <c r="J18" s="167" t="s">
        <v>347</v>
      </c>
    </row>
    <row r="19" spans="1:10" ht="15.75">
      <c r="A19" s="108" t="s">
        <v>411</v>
      </c>
      <c r="B19" s="109" t="s">
        <v>431</v>
      </c>
      <c r="C19" s="120" t="s">
        <v>347</v>
      </c>
      <c r="D19" s="89" t="s">
        <v>347</v>
      </c>
      <c r="E19" s="89" t="s">
        <v>347</v>
      </c>
      <c r="F19" s="89" t="s">
        <v>347</v>
      </c>
      <c r="G19" s="89" t="s">
        <v>347</v>
      </c>
      <c r="H19" s="89" t="s">
        <v>347</v>
      </c>
      <c r="I19" s="89" t="s">
        <v>347</v>
      </c>
      <c r="J19" s="89" t="s">
        <v>347</v>
      </c>
    </row>
    <row r="20" spans="1:10" ht="31.5">
      <c r="A20" s="108" t="s">
        <v>411</v>
      </c>
      <c r="B20" s="109" t="s">
        <v>432</v>
      </c>
      <c r="C20" s="120" t="s">
        <v>424</v>
      </c>
      <c r="D20" s="89" t="s">
        <v>347</v>
      </c>
      <c r="E20" s="89" t="s">
        <v>347</v>
      </c>
      <c r="F20" s="89" t="s">
        <v>347</v>
      </c>
      <c r="G20" s="89" t="s">
        <v>347</v>
      </c>
      <c r="H20" s="89" t="s">
        <v>347</v>
      </c>
      <c r="I20" s="89" t="s">
        <v>347</v>
      </c>
      <c r="J20" s="89" t="s">
        <v>347</v>
      </c>
    </row>
    <row r="21" spans="1:10" ht="20.25" customHeight="1">
      <c r="A21" s="108" t="s">
        <v>411</v>
      </c>
      <c r="B21" s="109" t="s">
        <v>433</v>
      </c>
      <c r="C21" s="120" t="s">
        <v>428</v>
      </c>
      <c r="D21" s="101">
        <v>0.93500000000000005</v>
      </c>
      <c r="E21" s="101">
        <v>0.92700000000000005</v>
      </c>
      <c r="F21" s="101">
        <v>0.92600000000000005</v>
      </c>
      <c r="G21" s="101">
        <v>0.93</v>
      </c>
      <c r="H21" s="101">
        <v>0.88</v>
      </c>
      <c r="I21" s="101">
        <v>1</v>
      </c>
      <c r="J21" s="101">
        <v>1</v>
      </c>
    </row>
    <row r="22" spans="1:10" ht="15.75">
      <c r="A22" s="105" t="s">
        <v>434</v>
      </c>
      <c r="B22" s="116" t="s">
        <v>435</v>
      </c>
      <c r="C22" s="117" t="s">
        <v>347</v>
      </c>
      <c r="D22" s="167" t="s">
        <v>347</v>
      </c>
      <c r="E22" s="167" t="s">
        <v>347</v>
      </c>
      <c r="F22" s="167" t="s">
        <v>347</v>
      </c>
      <c r="G22" s="167" t="s">
        <v>347</v>
      </c>
      <c r="H22" s="167" t="s">
        <v>347</v>
      </c>
      <c r="I22" s="167" t="s">
        <v>347</v>
      </c>
      <c r="J22" s="167" t="s">
        <v>347</v>
      </c>
    </row>
    <row r="23" spans="1:10" ht="31.5">
      <c r="A23" s="108" t="s">
        <v>411</v>
      </c>
      <c r="B23" s="109" t="s">
        <v>436</v>
      </c>
      <c r="C23" s="120" t="s">
        <v>347</v>
      </c>
      <c r="D23" s="89" t="s">
        <v>347</v>
      </c>
      <c r="E23" s="89" t="s">
        <v>347</v>
      </c>
      <c r="F23" s="89" t="s">
        <v>347</v>
      </c>
      <c r="G23" s="89" t="s">
        <v>347</v>
      </c>
      <c r="H23" s="89" t="s">
        <v>347</v>
      </c>
      <c r="I23" s="89" t="s">
        <v>347</v>
      </c>
      <c r="J23" s="89" t="s">
        <v>347</v>
      </c>
    </row>
    <row r="24" spans="1:10" ht="34.5" customHeight="1">
      <c r="A24" s="108" t="s">
        <v>411</v>
      </c>
      <c r="B24" s="109" t="s">
        <v>437</v>
      </c>
      <c r="C24" s="120" t="s">
        <v>347</v>
      </c>
      <c r="D24" s="89" t="s">
        <v>347</v>
      </c>
      <c r="E24" s="89" t="s">
        <v>347</v>
      </c>
      <c r="F24" s="89" t="s">
        <v>347</v>
      </c>
      <c r="G24" s="89" t="s">
        <v>347</v>
      </c>
      <c r="H24" s="89" t="s">
        <v>347</v>
      </c>
      <c r="I24" s="89" t="s">
        <v>347</v>
      </c>
      <c r="J24" s="89" t="s">
        <v>347</v>
      </c>
    </row>
    <row r="25" spans="1:10" s="98" customFormat="1" ht="15.75">
      <c r="A25" s="114">
        <v>3</v>
      </c>
      <c r="B25" s="111" t="s">
        <v>438</v>
      </c>
      <c r="C25" s="118"/>
      <c r="D25" s="167" t="s">
        <v>352</v>
      </c>
      <c r="E25" s="167" t="s">
        <v>352</v>
      </c>
      <c r="F25" s="167" t="s">
        <v>352</v>
      </c>
      <c r="G25" s="167" t="s">
        <v>352</v>
      </c>
      <c r="H25" s="167" t="s">
        <v>352</v>
      </c>
      <c r="I25" s="167" t="s">
        <v>352</v>
      </c>
      <c r="J25" s="167" t="s">
        <v>352</v>
      </c>
    </row>
    <row r="26" spans="1:10" s="86" customFormat="1" ht="31.5">
      <c r="A26" s="105" t="s">
        <v>439</v>
      </c>
      <c r="B26" s="109" t="s">
        <v>440</v>
      </c>
      <c r="C26" s="120" t="s">
        <v>347</v>
      </c>
      <c r="D26" s="89" t="s">
        <v>347</v>
      </c>
      <c r="E26" s="89" t="s">
        <v>352</v>
      </c>
      <c r="F26" s="89" t="s">
        <v>347</v>
      </c>
      <c r="G26" s="89" t="s">
        <v>352</v>
      </c>
      <c r="H26" s="89" t="s">
        <v>352</v>
      </c>
      <c r="I26" s="89" t="s">
        <v>352</v>
      </c>
      <c r="J26" s="89" t="s">
        <v>347</v>
      </c>
    </row>
    <row r="27" spans="1:10" ht="31.5">
      <c r="A27" s="105" t="s">
        <v>441</v>
      </c>
      <c r="B27" s="109" t="s">
        <v>442</v>
      </c>
      <c r="C27" s="120" t="s">
        <v>443</v>
      </c>
      <c r="D27" s="89" t="s">
        <v>352</v>
      </c>
      <c r="E27" s="89" t="s">
        <v>352</v>
      </c>
      <c r="F27" s="89" t="s">
        <v>352</v>
      </c>
      <c r="G27" s="89" t="s">
        <v>352</v>
      </c>
      <c r="H27" s="89" t="s">
        <v>352</v>
      </c>
      <c r="I27" s="89" t="s">
        <v>352</v>
      </c>
      <c r="J27" s="89" t="s">
        <v>352</v>
      </c>
    </row>
    <row r="28" spans="1:10" ht="15.75">
      <c r="A28" s="105" t="s">
        <v>444</v>
      </c>
      <c r="B28" s="109" t="s">
        <v>445</v>
      </c>
      <c r="C28" s="120" t="s">
        <v>446</v>
      </c>
      <c r="D28" s="89" t="s">
        <v>347</v>
      </c>
      <c r="E28" s="89" t="s">
        <v>347</v>
      </c>
      <c r="F28" s="89" t="s">
        <v>347</v>
      </c>
      <c r="G28" s="89" t="s">
        <v>347</v>
      </c>
      <c r="H28" s="89" t="s">
        <v>347</v>
      </c>
      <c r="I28" s="89" t="s">
        <v>347</v>
      </c>
      <c r="J28" s="89" t="s">
        <v>347</v>
      </c>
    </row>
    <row r="29" spans="1:10" ht="31.5">
      <c r="A29" s="105" t="s">
        <v>447</v>
      </c>
      <c r="B29" s="109" t="s">
        <v>448</v>
      </c>
      <c r="C29" s="120" t="s">
        <v>449</v>
      </c>
      <c r="D29" s="89" t="s">
        <v>347</v>
      </c>
      <c r="E29" s="89" t="s">
        <v>347</v>
      </c>
      <c r="F29" s="89" t="s">
        <v>347</v>
      </c>
      <c r="G29" s="89" t="s">
        <v>347</v>
      </c>
      <c r="H29" s="89" t="s">
        <v>347</v>
      </c>
      <c r="I29" s="89" t="s">
        <v>347</v>
      </c>
      <c r="J29" s="89" t="s">
        <v>347</v>
      </c>
    </row>
    <row r="30" spans="1:10" ht="78.75">
      <c r="A30" s="105" t="s">
        <v>450</v>
      </c>
      <c r="B30" s="109" t="s">
        <v>451</v>
      </c>
      <c r="C30" s="119" t="s">
        <v>347</v>
      </c>
      <c r="D30" s="89" t="s">
        <v>347</v>
      </c>
      <c r="E30" s="89" t="s">
        <v>347</v>
      </c>
      <c r="F30" s="89" t="s">
        <v>347</v>
      </c>
      <c r="G30" s="89" t="s">
        <v>347</v>
      </c>
      <c r="H30" s="89" t="s">
        <v>347</v>
      </c>
      <c r="I30" s="89" t="s">
        <v>347</v>
      </c>
      <c r="J30" s="89" t="s">
        <v>347</v>
      </c>
    </row>
    <row r="31" spans="1:10" s="98" customFormat="1" ht="31.5">
      <c r="A31" s="114" t="s">
        <v>452</v>
      </c>
      <c r="B31" s="109" t="s">
        <v>453</v>
      </c>
      <c r="C31" s="120" t="s">
        <v>424</v>
      </c>
      <c r="D31" s="89" t="s">
        <v>347</v>
      </c>
      <c r="E31" s="89" t="s">
        <v>352</v>
      </c>
      <c r="F31" s="89" t="s">
        <v>347</v>
      </c>
      <c r="G31" s="89" t="s">
        <v>347</v>
      </c>
      <c r="H31" s="89" t="s">
        <v>352</v>
      </c>
      <c r="I31" s="89" t="s">
        <v>352</v>
      </c>
      <c r="J31" s="89" t="s">
        <v>347</v>
      </c>
    </row>
    <row r="32" spans="1:10" ht="31.5">
      <c r="A32" s="105" t="s">
        <v>454</v>
      </c>
      <c r="B32" s="109" t="s">
        <v>455</v>
      </c>
      <c r="C32" s="119">
        <v>1</v>
      </c>
      <c r="D32" s="89" t="s">
        <v>347</v>
      </c>
      <c r="E32" s="89" t="s">
        <v>347</v>
      </c>
      <c r="F32" s="89" t="s">
        <v>347</v>
      </c>
      <c r="G32" s="89" t="s">
        <v>347</v>
      </c>
      <c r="H32" s="89" t="s">
        <v>347</v>
      </c>
      <c r="I32" s="89" t="s">
        <v>347</v>
      </c>
      <c r="J32" s="89" t="s">
        <v>347</v>
      </c>
    </row>
    <row r="33" spans="1:10" s="98" customFormat="1" ht="15.75">
      <c r="A33" s="114">
        <v>4</v>
      </c>
      <c r="B33" s="111" t="s">
        <v>456</v>
      </c>
      <c r="C33" s="121"/>
      <c r="D33" s="167" t="s">
        <v>347</v>
      </c>
      <c r="E33" s="167" t="s">
        <v>347</v>
      </c>
      <c r="F33" s="167" t="s">
        <v>347</v>
      </c>
      <c r="G33" s="167" t="s">
        <v>347</v>
      </c>
      <c r="H33" s="167" t="s">
        <v>347</v>
      </c>
      <c r="I33" s="167" t="s">
        <v>347</v>
      </c>
      <c r="J33" s="167" t="s">
        <v>347</v>
      </c>
    </row>
    <row r="34" spans="1:10" ht="78.75">
      <c r="A34" s="105" t="s">
        <v>457</v>
      </c>
      <c r="B34" s="109" t="s">
        <v>458</v>
      </c>
      <c r="C34" s="110" t="s">
        <v>347</v>
      </c>
      <c r="D34" s="89" t="s">
        <v>347</v>
      </c>
      <c r="E34" s="89" t="s">
        <v>347</v>
      </c>
      <c r="F34" s="89" t="s">
        <v>347</v>
      </c>
      <c r="G34" s="89" t="s">
        <v>347</v>
      </c>
      <c r="H34" s="89" t="s">
        <v>347</v>
      </c>
      <c r="I34" s="89" t="s">
        <v>347</v>
      </c>
      <c r="J34" s="89" t="s">
        <v>347</v>
      </c>
    </row>
    <row r="35" spans="1:10" ht="47.25">
      <c r="A35" s="105" t="s">
        <v>459</v>
      </c>
      <c r="B35" s="109" t="s">
        <v>460</v>
      </c>
      <c r="C35" s="119" t="s">
        <v>347</v>
      </c>
      <c r="D35" s="89" t="s">
        <v>347</v>
      </c>
      <c r="E35" s="89" t="s">
        <v>347</v>
      </c>
      <c r="F35" s="89" t="s">
        <v>347</v>
      </c>
      <c r="G35" s="89" t="s">
        <v>347</v>
      </c>
      <c r="H35" s="89" t="s">
        <v>347</v>
      </c>
      <c r="I35" s="89" t="s">
        <v>347</v>
      </c>
      <c r="J35" s="89" t="s">
        <v>347</v>
      </c>
    </row>
    <row r="36" spans="1:10" s="98" customFormat="1" ht="15.75">
      <c r="A36" s="114">
        <v>5</v>
      </c>
      <c r="B36" s="111" t="s">
        <v>461</v>
      </c>
      <c r="C36" s="121"/>
      <c r="D36" s="167" t="s">
        <v>352</v>
      </c>
      <c r="E36" s="167" t="s">
        <v>352</v>
      </c>
      <c r="F36" s="167" t="s">
        <v>352</v>
      </c>
      <c r="G36" s="167" t="s">
        <v>352</v>
      </c>
      <c r="H36" s="167" t="s">
        <v>352</v>
      </c>
      <c r="I36" s="167" t="s">
        <v>352</v>
      </c>
      <c r="J36" s="167" t="s">
        <v>352</v>
      </c>
    </row>
    <row r="37" spans="1:10" ht="15.75">
      <c r="A37" s="122" t="s">
        <v>411</v>
      </c>
      <c r="B37" s="123" t="s">
        <v>462</v>
      </c>
      <c r="C37" s="124">
        <v>1</v>
      </c>
      <c r="D37" s="125" t="s">
        <v>352</v>
      </c>
      <c r="E37" s="125" t="s">
        <v>352</v>
      </c>
      <c r="F37" s="125" t="s">
        <v>352</v>
      </c>
      <c r="G37" s="125" t="s">
        <v>352</v>
      </c>
      <c r="H37" s="125" t="s">
        <v>352</v>
      </c>
      <c r="I37" s="125" t="s">
        <v>352</v>
      </c>
      <c r="J37" s="125" t="s">
        <v>352</v>
      </c>
    </row>
  </sheetData>
  <mergeCells count="5">
    <mergeCell ref="A2:A3"/>
    <mergeCell ref="B2:B3"/>
    <mergeCell ref="C2:C3"/>
    <mergeCell ref="A1:J1"/>
    <mergeCell ref="D2:J2"/>
  </mergeCells>
  <pageMargins left="0.4" right="0.21" top="0.21" bottom="0.24" header="0.2" footer="0.2"/>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B8" sqref="B8"/>
    </sheetView>
  </sheetViews>
  <sheetFormatPr defaultRowHeight="15"/>
  <cols>
    <col min="1" max="1" width="7.140625" customWidth="1"/>
    <col min="2" max="2" width="60.140625" customWidth="1"/>
    <col min="3" max="3" width="10.7109375" bestFit="1" customWidth="1"/>
    <col min="4" max="4" width="9.85546875" customWidth="1"/>
    <col min="6" max="6" width="9.5703125" bestFit="1" customWidth="1"/>
    <col min="7" max="7" width="9.7109375" bestFit="1" customWidth="1"/>
    <col min="8" max="8" width="12.5703125" bestFit="1" customWidth="1"/>
  </cols>
  <sheetData>
    <row r="1" spans="1:7" ht="38.25" customHeight="1">
      <c r="A1" s="233" t="s">
        <v>565</v>
      </c>
      <c r="B1" s="233"/>
      <c r="C1" s="233"/>
      <c r="D1" s="233"/>
    </row>
    <row r="3" spans="1:7" ht="31.5">
      <c r="A3" s="180" t="s">
        <v>0</v>
      </c>
      <c r="B3" s="180" t="s">
        <v>115</v>
      </c>
      <c r="C3" s="72" t="s">
        <v>566</v>
      </c>
      <c r="D3" s="180" t="s">
        <v>317</v>
      </c>
    </row>
    <row r="4" spans="1:7" ht="21" customHeight="1">
      <c r="A4" s="74" t="s">
        <v>36</v>
      </c>
      <c r="B4" s="75" t="s">
        <v>318</v>
      </c>
      <c r="C4" s="79">
        <f>SUM(C6:C9)</f>
        <v>696.19</v>
      </c>
      <c r="D4" s="80">
        <f>C4/C15</f>
        <v>0.27166990812570829</v>
      </c>
    </row>
    <row r="5" spans="1:7" ht="18.75" customHeight="1">
      <c r="A5" s="74"/>
      <c r="B5" s="81" t="s">
        <v>319</v>
      </c>
      <c r="C5" s="77"/>
      <c r="D5" s="76"/>
    </row>
    <row r="6" spans="1:7" ht="21" customHeight="1">
      <c r="A6" s="73">
        <v>1</v>
      </c>
      <c r="B6" s="81" t="s">
        <v>320</v>
      </c>
      <c r="C6" s="82">
        <v>112.428</v>
      </c>
      <c r="D6" s="83">
        <f>C6/C15</f>
        <v>4.3872081516191166E-2</v>
      </c>
    </row>
    <row r="7" spans="1:7" ht="21" customHeight="1">
      <c r="A7" s="73">
        <v>2</v>
      </c>
      <c r="B7" s="81" t="s">
        <v>84</v>
      </c>
      <c r="C7" s="82">
        <v>212.30199999999999</v>
      </c>
      <c r="D7" s="83">
        <f>C7/C15</f>
        <v>8.284529343268951E-2</v>
      </c>
    </row>
    <row r="8" spans="1:7" ht="21" customHeight="1">
      <c r="A8" s="73">
        <v>3</v>
      </c>
      <c r="B8" s="81" t="s">
        <v>85</v>
      </c>
      <c r="C8" s="82">
        <v>95.14</v>
      </c>
      <c r="D8" s="83">
        <f>C8/C15</f>
        <v>3.7125892441833237E-2</v>
      </c>
    </row>
    <row r="9" spans="1:7" ht="21" customHeight="1">
      <c r="A9" s="73">
        <v>4</v>
      </c>
      <c r="B9" s="81" t="s">
        <v>253</v>
      </c>
      <c r="C9" s="82">
        <v>276.32</v>
      </c>
      <c r="D9" s="83">
        <f>C9/C15</f>
        <v>0.10782664073499433</v>
      </c>
    </row>
    <row r="10" spans="1:7" ht="21" customHeight="1">
      <c r="A10" s="74" t="s">
        <v>49</v>
      </c>
      <c r="B10" s="75" t="s">
        <v>321</v>
      </c>
      <c r="C10" s="77">
        <v>383.238</v>
      </c>
      <c r="D10" s="84">
        <f>C10/C15</f>
        <v>0.14954858910682453</v>
      </c>
    </row>
    <row r="11" spans="1:7" ht="21" customHeight="1">
      <c r="A11" s="74" t="s">
        <v>148</v>
      </c>
      <c r="B11" s="75" t="s">
        <v>322</v>
      </c>
      <c r="C11" s="77">
        <v>884.702</v>
      </c>
      <c r="D11" s="84">
        <f>C11/C15</f>
        <v>0.34523177732893368</v>
      </c>
    </row>
    <row r="12" spans="1:7" ht="21" customHeight="1">
      <c r="A12" s="74" t="s">
        <v>323</v>
      </c>
      <c r="B12" s="75" t="s">
        <v>324</v>
      </c>
      <c r="C12" s="77">
        <v>128.26</v>
      </c>
      <c r="D12" s="84">
        <f>C12/C15</f>
        <v>5.0050104736068225E-2</v>
      </c>
    </row>
    <row r="13" spans="1:7" ht="21" customHeight="1">
      <c r="A13" s="74" t="s">
        <v>325</v>
      </c>
      <c r="B13" s="75" t="s">
        <v>326</v>
      </c>
      <c r="C13" s="77">
        <v>395.02199999999999</v>
      </c>
      <c r="D13" s="84">
        <f>C13/C15</f>
        <v>0.15414698637962843</v>
      </c>
    </row>
    <row r="14" spans="1:7" ht="21" customHeight="1">
      <c r="A14" s="74" t="s">
        <v>323</v>
      </c>
      <c r="B14" s="75" t="s">
        <v>327</v>
      </c>
      <c r="C14" s="77">
        <v>75.22</v>
      </c>
      <c r="D14" s="84">
        <f>C14/C15</f>
        <v>2.9352634322836833E-2</v>
      </c>
      <c r="F14" s="46"/>
      <c r="G14" s="46"/>
    </row>
    <row r="15" spans="1:7" ht="21" customHeight="1">
      <c r="A15" s="230" t="s">
        <v>328</v>
      </c>
      <c r="B15" s="230"/>
      <c r="C15" s="78">
        <f>SUM(C5:C14)</f>
        <v>2562.6320000000001</v>
      </c>
      <c r="D15" s="85">
        <f>D14+D13+D12+D11+D10+D4</f>
        <v>1</v>
      </c>
    </row>
    <row r="22" spans="8:8">
      <c r="H22" s="70"/>
    </row>
    <row r="23" spans="8:8">
      <c r="H23" s="71"/>
    </row>
  </sheetData>
  <mergeCells count="2">
    <mergeCell ref="A15:B15"/>
    <mergeCell ref="A1:D1"/>
  </mergeCells>
  <pageMargins left="1.02" right="0.21"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
  <sheetViews>
    <sheetView zoomScaleSheetLayoutView="115" workbookViewId="0">
      <selection sqref="A1:R1"/>
    </sheetView>
  </sheetViews>
  <sheetFormatPr defaultColWidth="9.140625" defaultRowHeight="15"/>
  <cols>
    <col min="1" max="1" width="4.140625" style="51" customWidth="1"/>
    <col min="2" max="2" width="9.140625" style="57"/>
    <col min="3" max="3" width="24.42578125" style="51" customWidth="1"/>
    <col min="4" max="4" width="6.140625" style="51" customWidth="1"/>
    <col min="5" max="5" width="5.85546875" style="51" customWidth="1"/>
    <col min="6" max="7" width="8" style="51" customWidth="1"/>
    <col min="8" max="8" width="7.7109375" style="51" customWidth="1"/>
    <col min="9" max="10" width="6.42578125" style="51" customWidth="1"/>
    <col min="11" max="11" width="6.7109375" style="51" customWidth="1"/>
    <col min="12" max="12" width="7" style="51" customWidth="1"/>
    <col min="13" max="13" width="8.140625" style="51" customWidth="1"/>
    <col min="14" max="14" width="7.5703125" style="51" customWidth="1"/>
    <col min="15" max="15" width="6.7109375" style="51" customWidth="1"/>
    <col min="16" max="17" width="7.85546875" style="51" customWidth="1"/>
    <col min="18" max="18" width="16.7109375" style="58" customWidth="1"/>
    <col min="19" max="16384" width="9.140625" style="51"/>
  </cols>
  <sheetData>
    <row r="1" spans="1:28" s="64" customFormat="1" ht="28.5" customHeight="1">
      <c r="A1" s="234" t="s">
        <v>567</v>
      </c>
      <c r="B1" s="234"/>
      <c r="C1" s="234"/>
      <c r="D1" s="234"/>
      <c r="E1" s="234"/>
      <c r="F1" s="234"/>
      <c r="G1" s="234"/>
      <c r="H1" s="234"/>
      <c r="I1" s="234"/>
      <c r="J1" s="234"/>
      <c r="K1" s="234"/>
      <c r="L1" s="234"/>
      <c r="M1" s="234"/>
      <c r="N1" s="234"/>
      <c r="O1" s="234"/>
      <c r="P1" s="234"/>
      <c r="Q1" s="234"/>
      <c r="R1" s="234"/>
      <c r="S1" s="136"/>
      <c r="T1" s="136"/>
      <c r="U1" s="136"/>
      <c r="V1" s="136"/>
      <c r="W1" s="136"/>
      <c r="X1" s="136"/>
      <c r="Y1" s="136"/>
      <c r="Z1" s="136"/>
      <c r="AA1" s="136"/>
      <c r="AB1" s="136"/>
    </row>
    <row r="2" spans="1:28">
      <c r="Q2" s="235" t="s">
        <v>302</v>
      </c>
      <c r="R2" s="235"/>
    </row>
    <row r="3" spans="1:28" s="52" customFormat="1" ht="15" customHeight="1">
      <c r="A3" s="238" t="s">
        <v>34</v>
      </c>
      <c r="B3" s="249" t="s">
        <v>111</v>
      </c>
      <c r="C3" s="238" t="s">
        <v>112</v>
      </c>
      <c r="D3" s="238" t="s">
        <v>113</v>
      </c>
      <c r="E3" s="238" t="s">
        <v>114</v>
      </c>
      <c r="F3" s="236" t="s">
        <v>203</v>
      </c>
      <c r="G3" s="236" t="s">
        <v>204</v>
      </c>
      <c r="H3" s="238" t="s">
        <v>115</v>
      </c>
      <c r="I3" s="238"/>
      <c r="J3" s="238"/>
      <c r="K3" s="238"/>
      <c r="L3" s="238"/>
      <c r="M3" s="238"/>
      <c r="N3" s="238"/>
      <c r="O3" s="238"/>
      <c r="P3" s="238" t="s">
        <v>116</v>
      </c>
      <c r="Q3" s="238"/>
      <c r="R3" s="236" t="s">
        <v>115</v>
      </c>
    </row>
    <row r="4" spans="1:28" s="52" customFormat="1" ht="15" customHeight="1">
      <c r="A4" s="238"/>
      <c r="B4" s="249"/>
      <c r="C4" s="238"/>
      <c r="D4" s="238"/>
      <c r="E4" s="238"/>
      <c r="F4" s="237"/>
      <c r="G4" s="237"/>
      <c r="H4" s="238" t="s">
        <v>117</v>
      </c>
      <c r="I4" s="239" t="s">
        <v>118</v>
      </c>
      <c r="J4" s="240"/>
      <c r="K4" s="241"/>
      <c r="L4" s="238" t="s">
        <v>119</v>
      </c>
      <c r="M4" s="238" t="s">
        <v>120</v>
      </c>
      <c r="N4" s="236" t="s">
        <v>121</v>
      </c>
      <c r="O4" s="238" t="s">
        <v>122</v>
      </c>
      <c r="P4" s="238" t="s">
        <v>469</v>
      </c>
      <c r="Q4" s="238" t="s">
        <v>470</v>
      </c>
      <c r="R4" s="237"/>
    </row>
    <row r="5" spans="1:28" s="52" customFormat="1" ht="28.5" customHeight="1">
      <c r="A5" s="236"/>
      <c r="B5" s="250"/>
      <c r="C5" s="236"/>
      <c r="D5" s="236"/>
      <c r="E5" s="236"/>
      <c r="F5" s="237"/>
      <c r="G5" s="237"/>
      <c r="H5" s="236"/>
      <c r="I5" s="190" t="s">
        <v>123</v>
      </c>
      <c r="J5" s="190" t="s">
        <v>124</v>
      </c>
      <c r="K5" s="190" t="s">
        <v>125</v>
      </c>
      <c r="L5" s="236"/>
      <c r="M5" s="236"/>
      <c r="N5" s="237"/>
      <c r="O5" s="236"/>
      <c r="P5" s="236"/>
      <c r="Q5" s="236"/>
      <c r="R5" s="237"/>
    </row>
    <row r="6" spans="1:28" s="59" customFormat="1" ht="11.25" customHeight="1">
      <c r="A6" s="137" t="s">
        <v>36</v>
      </c>
      <c r="B6" s="242" t="s">
        <v>194</v>
      </c>
      <c r="C6" s="242"/>
      <c r="D6" s="137"/>
      <c r="E6" s="138"/>
      <c r="F6" s="138"/>
      <c r="G6" s="139">
        <f>SUM(G7:G41)</f>
        <v>695105</v>
      </c>
      <c r="H6" s="139">
        <f t="shared" ref="H6:Q6" si="0">SUM(H7:H41)</f>
        <v>248590</v>
      </c>
      <c r="I6" s="139">
        <f t="shared" si="0"/>
        <v>1500</v>
      </c>
      <c r="J6" s="139">
        <f t="shared" si="0"/>
        <v>34002.400000000001</v>
      </c>
      <c r="K6" s="139">
        <f t="shared" si="0"/>
        <v>213087.6</v>
      </c>
      <c r="L6" s="139">
        <f t="shared" si="0"/>
        <v>0</v>
      </c>
      <c r="M6" s="139">
        <f t="shared" si="0"/>
        <v>365475</v>
      </c>
      <c r="N6" s="139">
        <f t="shared" si="0"/>
        <v>66040</v>
      </c>
      <c r="O6" s="139">
        <f t="shared" si="0"/>
        <v>15000</v>
      </c>
      <c r="P6" s="139">
        <f t="shared" si="0"/>
        <v>554315</v>
      </c>
      <c r="Q6" s="139">
        <f t="shared" si="0"/>
        <v>140790</v>
      </c>
      <c r="R6" s="185"/>
    </row>
    <row r="7" spans="1:28" s="59" customFormat="1" ht="33.75" customHeight="1">
      <c r="A7" s="243">
        <v>1</v>
      </c>
      <c r="B7" s="245" t="s">
        <v>205</v>
      </c>
      <c r="C7" s="140" t="s">
        <v>471</v>
      </c>
      <c r="D7" s="185" t="s">
        <v>151</v>
      </c>
      <c r="E7" s="140">
        <v>17</v>
      </c>
      <c r="F7" s="140">
        <v>300</v>
      </c>
      <c r="G7" s="141">
        <f t="shared" ref="G7:G12" si="1">+E7*F7</f>
        <v>5100</v>
      </c>
      <c r="H7" s="141">
        <v>5100</v>
      </c>
      <c r="I7" s="141"/>
      <c r="J7" s="141"/>
      <c r="K7" s="141">
        <v>5100</v>
      </c>
      <c r="L7" s="141"/>
      <c r="M7" s="141"/>
      <c r="N7" s="141"/>
      <c r="O7" s="141"/>
      <c r="P7" s="141">
        <v>5100</v>
      </c>
      <c r="Q7" s="141">
        <f t="shared" ref="Q7:Q20" si="2">+G7-P7</f>
        <v>0</v>
      </c>
      <c r="R7" s="185" t="s">
        <v>35</v>
      </c>
    </row>
    <row r="8" spans="1:28" s="59" customFormat="1" ht="33.75">
      <c r="A8" s="244"/>
      <c r="B8" s="246"/>
      <c r="C8" s="140" t="s">
        <v>472</v>
      </c>
      <c r="D8" s="185" t="s">
        <v>151</v>
      </c>
      <c r="E8" s="140">
        <v>10</v>
      </c>
      <c r="F8" s="140">
        <v>100</v>
      </c>
      <c r="G8" s="141">
        <f t="shared" si="1"/>
        <v>1000</v>
      </c>
      <c r="H8" s="141">
        <v>1000</v>
      </c>
      <c r="I8" s="141"/>
      <c r="J8" s="141"/>
      <c r="K8" s="141">
        <v>1000</v>
      </c>
      <c r="L8" s="141"/>
      <c r="M8" s="141"/>
      <c r="N8" s="141"/>
      <c r="O8" s="141"/>
      <c r="P8" s="141">
        <v>1000</v>
      </c>
      <c r="Q8" s="141">
        <f t="shared" si="2"/>
        <v>0</v>
      </c>
      <c r="R8" s="185" t="s">
        <v>35</v>
      </c>
    </row>
    <row r="9" spans="1:28" s="59" customFormat="1" ht="22.5">
      <c r="A9" s="247">
        <v>2</v>
      </c>
      <c r="B9" s="248" t="s">
        <v>130</v>
      </c>
      <c r="C9" s="140" t="s">
        <v>473</v>
      </c>
      <c r="D9" s="185" t="s">
        <v>195</v>
      </c>
      <c r="E9" s="142">
        <v>13.9</v>
      </c>
      <c r="F9" s="142">
        <v>800</v>
      </c>
      <c r="G9" s="143">
        <f t="shared" si="1"/>
        <v>11120</v>
      </c>
      <c r="H9" s="141">
        <f>+G9-N9</f>
        <v>7784</v>
      </c>
      <c r="I9" s="54"/>
      <c r="J9" s="54">
        <f>+H9*0.4</f>
        <v>3113.6000000000004</v>
      </c>
      <c r="K9" s="54">
        <f>+H9*0.6</f>
        <v>4670.3999999999996</v>
      </c>
      <c r="L9" s="143"/>
      <c r="M9" s="143"/>
      <c r="N9" s="143">
        <f>+G9*0.3</f>
        <v>3336</v>
      </c>
      <c r="O9" s="143"/>
      <c r="P9" s="143">
        <f>+G9</f>
        <v>11120</v>
      </c>
      <c r="Q9" s="141">
        <f t="shared" si="2"/>
        <v>0</v>
      </c>
      <c r="R9" s="185" t="s">
        <v>247</v>
      </c>
    </row>
    <row r="10" spans="1:28" s="59" customFormat="1" ht="22.5">
      <c r="A10" s="247"/>
      <c r="B10" s="248"/>
      <c r="C10" s="140" t="s">
        <v>474</v>
      </c>
      <c r="D10" s="185" t="s">
        <v>195</v>
      </c>
      <c r="E10" s="142">
        <v>9.0500000000000007</v>
      </c>
      <c r="F10" s="142">
        <v>600</v>
      </c>
      <c r="G10" s="143">
        <f t="shared" si="1"/>
        <v>5430</v>
      </c>
      <c r="H10" s="141">
        <f>+G10-N10</f>
        <v>3258</v>
      </c>
      <c r="I10" s="54"/>
      <c r="J10" s="54">
        <f>+H10*0.4</f>
        <v>1303.2</v>
      </c>
      <c r="K10" s="54">
        <f>+H10*0.6</f>
        <v>1954.8</v>
      </c>
      <c r="L10" s="143"/>
      <c r="M10" s="143"/>
      <c r="N10" s="143">
        <f>+G10*0.4</f>
        <v>2172</v>
      </c>
      <c r="O10" s="143"/>
      <c r="P10" s="143">
        <f>+G10</f>
        <v>5430</v>
      </c>
      <c r="Q10" s="141">
        <f t="shared" si="2"/>
        <v>0</v>
      </c>
      <c r="R10" s="185" t="s">
        <v>247</v>
      </c>
    </row>
    <row r="11" spans="1:28" s="59" customFormat="1" ht="33.75">
      <c r="A11" s="247"/>
      <c r="B11" s="248"/>
      <c r="C11" s="140" t="s">
        <v>475</v>
      </c>
      <c r="D11" s="185" t="s">
        <v>195</v>
      </c>
      <c r="E11" s="142">
        <v>9.3800000000000008</v>
      </c>
      <c r="F11" s="142">
        <v>500</v>
      </c>
      <c r="G11" s="143">
        <f t="shared" si="1"/>
        <v>4690</v>
      </c>
      <c r="H11" s="141">
        <f>+G11-N11</f>
        <v>3752</v>
      </c>
      <c r="I11" s="54"/>
      <c r="J11" s="54">
        <f>+H11*0.7</f>
        <v>2626.3999999999996</v>
      </c>
      <c r="K11" s="54">
        <f>+H11*0.3</f>
        <v>1125.5999999999999</v>
      </c>
      <c r="L11" s="143"/>
      <c r="M11" s="143"/>
      <c r="N11" s="143">
        <f>+G11*0.2</f>
        <v>938</v>
      </c>
      <c r="O11" s="143"/>
      <c r="P11" s="143">
        <f>+G11</f>
        <v>4690</v>
      </c>
      <c r="Q11" s="141">
        <f t="shared" si="2"/>
        <v>0</v>
      </c>
      <c r="R11" s="185" t="s">
        <v>247</v>
      </c>
    </row>
    <row r="12" spans="1:28" s="59" customFormat="1" ht="45">
      <c r="A12" s="247"/>
      <c r="B12" s="248"/>
      <c r="C12" s="140" t="s">
        <v>206</v>
      </c>
      <c r="D12" s="185" t="s">
        <v>195</v>
      </c>
      <c r="E12" s="142">
        <v>25</v>
      </c>
      <c r="F12" s="142">
        <v>500</v>
      </c>
      <c r="G12" s="143">
        <f t="shared" si="1"/>
        <v>12500</v>
      </c>
      <c r="H12" s="141">
        <f>+G12-N12</f>
        <v>7500</v>
      </c>
      <c r="I12" s="54"/>
      <c r="J12" s="54">
        <f>+H12*0.6</f>
        <v>4500</v>
      </c>
      <c r="K12" s="54">
        <f>+H12*0.4</f>
        <v>3000</v>
      </c>
      <c r="L12" s="143"/>
      <c r="M12" s="143"/>
      <c r="N12" s="143">
        <f>+G12*0.4</f>
        <v>5000</v>
      </c>
      <c r="O12" s="143"/>
      <c r="P12" s="143">
        <f>+G12</f>
        <v>12500</v>
      </c>
      <c r="Q12" s="141">
        <f t="shared" si="2"/>
        <v>0</v>
      </c>
      <c r="R12" s="185" t="s">
        <v>247</v>
      </c>
    </row>
    <row r="13" spans="1:28" s="144" customFormat="1" ht="33.75">
      <c r="A13" s="243">
        <v>3</v>
      </c>
      <c r="B13" s="245" t="s">
        <v>136</v>
      </c>
      <c r="C13" s="55" t="s">
        <v>207</v>
      </c>
      <c r="D13" s="194" t="s">
        <v>141</v>
      </c>
      <c r="E13" s="56">
        <v>1</v>
      </c>
      <c r="F13" s="56">
        <v>15000</v>
      </c>
      <c r="G13" s="54">
        <v>15000</v>
      </c>
      <c r="H13" s="53">
        <v>15000</v>
      </c>
      <c r="I13" s="54"/>
      <c r="J13" s="54">
        <v>3000</v>
      </c>
      <c r="K13" s="54">
        <v>12000</v>
      </c>
      <c r="L13" s="54"/>
      <c r="M13" s="54"/>
      <c r="N13" s="54"/>
      <c r="O13" s="54"/>
      <c r="P13" s="54">
        <v>15000</v>
      </c>
      <c r="Q13" s="53">
        <f t="shared" si="2"/>
        <v>0</v>
      </c>
      <c r="R13" s="194" t="s">
        <v>248</v>
      </c>
    </row>
    <row r="14" spans="1:28" s="59" customFormat="1" ht="22.5">
      <c r="A14" s="244"/>
      <c r="B14" s="246"/>
      <c r="C14" s="140" t="s">
        <v>208</v>
      </c>
      <c r="D14" s="185" t="s">
        <v>211</v>
      </c>
      <c r="E14" s="142">
        <v>6.7</v>
      </c>
      <c r="F14" s="142">
        <v>5000</v>
      </c>
      <c r="G14" s="143">
        <f>+E14*F14</f>
        <v>33500</v>
      </c>
      <c r="H14" s="141">
        <f>SUM(I14:K14)</f>
        <v>20000</v>
      </c>
      <c r="I14" s="143"/>
      <c r="J14" s="143">
        <v>10000</v>
      </c>
      <c r="K14" s="143">
        <v>10000</v>
      </c>
      <c r="L14" s="143"/>
      <c r="M14" s="143"/>
      <c r="N14" s="143"/>
      <c r="O14" s="143">
        <v>13500</v>
      </c>
      <c r="P14" s="143">
        <v>33500</v>
      </c>
      <c r="Q14" s="141">
        <f t="shared" si="2"/>
        <v>0</v>
      </c>
      <c r="R14" s="185"/>
    </row>
    <row r="15" spans="1:28" s="59" customFormat="1" ht="22.5">
      <c r="A15" s="244"/>
      <c r="B15" s="246"/>
      <c r="C15" s="140" t="s">
        <v>209</v>
      </c>
      <c r="D15" s="185" t="s">
        <v>202</v>
      </c>
      <c r="E15" s="142">
        <v>1</v>
      </c>
      <c r="F15" s="142">
        <v>1500</v>
      </c>
      <c r="G15" s="143">
        <f>+E15*F15</f>
        <v>1500</v>
      </c>
      <c r="H15" s="141">
        <f>SUM(I15:K15)</f>
        <v>1500</v>
      </c>
      <c r="I15" s="143">
        <v>1500</v>
      </c>
      <c r="J15" s="143"/>
      <c r="K15" s="143"/>
      <c r="L15" s="143"/>
      <c r="M15" s="143"/>
      <c r="N15" s="143"/>
      <c r="O15" s="143"/>
      <c r="P15" s="143">
        <v>1500</v>
      </c>
      <c r="Q15" s="141">
        <f t="shared" si="2"/>
        <v>0</v>
      </c>
      <c r="R15" s="185" t="s">
        <v>249</v>
      </c>
    </row>
    <row r="16" spans="1:28" s="59" customFormat="1" ht="22.5">
      <c r="A16" s="244"/>
      <c r="B16" s="246"/>
      <c r="C16" s="140" t="s">
        <v>210</v>
      </c>
      <c r="D16" s="185" t="s">
        <v>211</v>
      </c>
      <c r="E16" s="142">
        <v>14.8</v>
      </c>
      <c r="F16" s="142">
        <v>900</v>
      </c>
      <c r="G16" s="143">
        <f>+F16*E16</f>
        <v>13320</v>
      </c>
      <c r="H16" s="141">
        <f>+G16-N16</f>
        <v>10656</v>
      </c>
      <c r="I16" s="143"/>
      <c r="J16" s="143">
        <f>+H16*0.7</f>
        <v>7459.2</v>
      </c>
      <c r="K16" s="143">
        <f>+H16*0.3</f>
        <v>3196.7999999999997</v>
      </c>
      <c r="L16" s="143"/>
      <c r="M16" s="143"/>
      <c r="N16" s="143">
        <f>+G16*0.2</f>
        <v>2664</v>
      </c>
      <c r="O16" s="143"/>
      <c r="P16" s="143">
        <v>5000</v>
      </c>
      <c r="Q16" s="141">
        <f t="shared" si="2"/>
        <v>8320</v>
      </c>
      <c r="R16" s="185" t="s">
        <v>247</v>
      </c>
    </row>
    <row r="17" spans="1:18" s="59" customFormat="1" ht="33.75">
      <c r="A17" s="251"/>
      <c r="B17" s="252"/>
      <c r="C17" s="140" t="s">
        <v>212</v>
      </c>
      <c r="D17" s="185"/>
      <c r="E17" s="142">
        <v>1658</v>
      </c>
      <c r="F17" s="142">
        <v>20</v>
      </c>
      <c r="G17" s="143">
        <f t="shared" ref="G17:G24" si="3">+E17*F17</f>
        <v>33160</v>
      </c>
      <c r="H17" s="141">
        <f>SUM(I17:K17)</f>
        <v>8290</v>
      </c>
      <c r="I17" s="143"/>
      <c r="J17" s="143"/>
      <c r="K17" s="143">
        <f>+E17*5</f>
        <v>8290</v>
      </c>
      <c r="L17" s="143"/>
      <c r="M17" s="143"/>
      <c r="N17" s="143">
        <f>+G17-K17</f>
        <v>24870</v>
      </c>
      <c r="O17" s="143"/>
      <c r="P17" s="143">
        <v>15000</v>
      </c>
      <c r="Q17" s="141">
        <f t="shared" si="2"/>
        <v>18160</v>
      </c>
      <c r="R17" s="185" t="s">
        <v>250</v>
      </c>
    </row>
    <row r="18" spans="1:18" s="59" customFormat="1" ht="33.75">
      <c r="A18" s="185">
        <v>4</v>
      </c>
      <c r="B18" s="186" t="s">
        <v>137</v>
      </c>
      <c r="C18" s="140" t="s">
        <v>213</v>
      </c>
      <c r="D18" s="185" t="s">
        <v>211</v>
      </c>
      <c r="E18" s="142">
        <v>29</v>
      </c>
      <c r="F18" s="142">
        <v>50</v>
      </c>
      <c r="G18" s="143">
        <f t="shared" si="3"/>
        <v>1450</v>
      </c>
      <c r="H18" s="141">
        <f>SUM(I18:K18)</f>
        <v>0</v>
      </c>
      <c r="I18" s="143"/>
      <c r="J18" s="143"/>
      <c r="K18" s="143"/>
      <c r="L18" s="143"/>
      <c r="M18" s="143"/>
      <c r="N18" s="143">
        <v>1450</v>
      </c>
      <c r="O18" s="143"/>
      <c r="P18" s="143">
        <v>700</v>
      </c>
      <c r="Q18" s="141">
        <f t="shared" si="2"/>
        <v>750</v>
      </c>
      <c r="R18" s="185" t="s">
        <v>250</v>
      </c>
    </row>
    <row r="19" spans="1:18" s="59" customFormat="1" ht="22.5" customHeight="1">
      <c r="A19" s="257">
        <v>5</v>
      </c>
      <c r="B19" s="258" t="s">
        <v>237</v>
      </c>
      <c r="C19" s="145" t="s">
        <v>214</v>
      </c>
      <c r="D19" s="188" t="s">
        <v>196</v>
      </c>
      <c r="E19" s="146">
        <v>48</v>
      </c>
      <c r="F19" s="146">
        <v>1000</v>
      </c>
      <c r="G19" s="147">
        <f t="shared" si="3"/>
        <v>48000</v>
      </c>
      <c r="H19" s="141">
        <f t="shared" ref="H19:H29" si="4">SUM(I19:K19)</f>
        <v>43200</v>
      </c>
      <c r="I19" s="147"/>
      <c r="J19" s="147"/>
      <c r="K19" s="147">
        <f t="shared" ref="K19:K25" si="5">+G19*0.9</f>
        <v>43200</v>
      </c>
      <c r="L19" s="147"/>
      <c r="M19" s="147"/>
      <c r="N19" s="147">
        <f t="shared" ref="N19:N25" si="6">+G19*0.1</f>
        <v>4800</v>
      </c>
      <c r="O19" s="147"/>
      <c r="P19" s="147">
        <v>20000</v>
      </c>
      <c r="Q19" s="141">
        <f t="shared" si="2"/>
        <v>28000</v>
      </c>
      <c r="R19" s="185" t="s">
        <v>252</v>
      </c>
    </row>
    <row r="20" spans="1:18" s="59" customFormat="1" ht="22.5">
      <c r="A20" s="257"/>
      <c r="B20" s="258"/>
      <c r="C20" s="145" t="s">
        <v>215</v>
      </c>
      <c r="D20" s="188" t="s">
        <v>197</v>
      </c>
      <c r="E20" s="146">
        <v>22</v>
      </c>
      <c r="F20" s="146">
        <v>600</v>
      </c>
      <c r="G20" s="147">
        <f t="shared" si="3"/>
        <v>13200</v>
      </c>
      <c r="H20" s="141">
        <f t="shared" si="4"/>
        <v>11880</v>
      </c>
      <c r="I20" s="147"/>
      <c r="J20" s="147"/>
      <c r="K20" s="147">
        <f t="shared" si="5"/>
        <v>11880</v>
      </c>
      <c r="L20" s="147"/>
      <c r="M20" s="147"/>
      <c r="N20" s="147">
        <f t="shared" si="6"/>
        <v>1320</v>
      </c>
      <c r="O20" s="147"/>
      <c r="P20" s="147">
        <v>6000</v>
      </c>
      <c r="Q20" s="141">
        <f t="shared" si="2"/>
        <v>7200</v>
      </c>
      <c r="R20" s="185" t="s">
        <v>252</v>
      </c>
    </row>
    <row r="21" spans="1:18" s="59" customFormat="1" ht="22.5">
      <c r="A21" s="257"/>
      <c r="B21" s="258"/>
      <c r="C21" s="145" t="s">
        <v>216</v>
      </c>
      <c r="D21" s="188" t="s">
        <v>217</v>
      </c>
      <c r="E21" s="146">
        <v>11</v>
      </c>
      <c r="F21" s="146">
        <v>200</v>
      </c>
      <c r="G21" s="147">
        <f t="shared" si="3"/>
        <v>2200</v>
      </c>
      <c r="H21" s="141">
        <f t="shared" si="4"/>
        <v>1980</v>
      </c>
      <c r="I21" s="147"/>
      <c r="J21" s="147"/>
      <c r="K21" s="147">
        <f t="shared" si="5"/>
        <v>1980</v>
      </c>
      <c r="L21" s="147"/>
      <c r="M21" s="147"/>
      <c r="N21" s="147">
        <f t="shared" si="6"/>
        <v>220</v>
      </c>
      <c r="O21" s="147"/>
      <c r="P21" s="147">
        <v>1000</v>
      </c>
      <c r="Q21" s="141">
        <f>+G21-P21</f>
        <v>1200</v>
      </c>
      <c r="R21" s="185" t="s">
        <v>252</v>
      </c>
    </row>
    <row r="22" spans="1:18" s="59" customFormat="1" ht="22.5">
      <c r="A22" s="257"/>
      <c r="B22" s="258"/>
      <c r="C22" s="145" t="s">
        <v>251</v>
      </c>
      <c r="D22" s="188" t="s">
        <v>217</v>
      </c>
      <c r="E22" s="146">
        <v>2</v>
      </c>
      <c r="F22" s="146">
        <v>1500</v>
      </c>
      <c r="G22" s="147">
        <f t="shared" si="3"/>
        <v>3000</v>
      </c>
      <c r="H22" s="141">
        <f t="shared" si="4"/>
        <v>2700</v>
      </c>
      <c r="I22" s="147"/>
      <c r="J22" s="147"/>
      <c r="K22" s="147">
        <f t="shared" si="5"/>
        <v>2700</v>
      </c>
      <c r="L22" s="147"/>
      <c r="M22" s="147"/>
      <c r="N22" s="147">
        <f t="shared" si="6"/>
        <v>300</v>
      </c>
      <c r="O22" s="147"/>
      <c r="P22" s="147">
        <v>3000</v>
      </c>
      <c r="Q22" s="141">
        <f>+G22-P22</f>
        <v>0</v>
      </c>
      <c r="R22" s="185" t="s">
        <v>252</v>
      </c>
    </row>
    <row r="23" spans="1:18" s="59" customFormat="1" ht="22.5">
      <c r="A23" s="257"/>
      <c r="B23" s="258"/>
      <c r="C23" s="145" t="s">
        <v>218</v>
      </c>
      <c r="D23" s="188" t="s">
        <v>219</v>
      </c>
      <c r="E23" s="146">
        <v>19</v>
      </c>
      <c r="F23" s="146">
        <v>600</v>
      </c>
      <c r="G23" s="147">
        <f t="shared" si="3"/>
        <v>11400</v>
      </c>
      <c r="H23" s="141">
        <f t="shared" si="4"/>
        <v>10260</v>
      </c>
      <c r="I23" s="147"/>
      <c r="J23" s="147"/>
      <c r="K23" s="147">
        <f t="shared" si="5"/>
        <v>10260</v>
      </c>
      <c r="L23" s="147"/>
      <c r="M23" s="147"/>
      <c r="N23" s="147">
        <f t="shared" si="6"/>
        <v>1140</v>
      </c>
      <c r="O23" s="147"/>
      <c r="P23" s="147">
        <v>5000</v>
      </c>
      <c r="Q23" s="141">
        <f t="shared" ref="Q23:Q28" si="7">+G23-P23</f>
        <v>6400</v>
      </c>
      <c r="R23" s="185" t="s">
        <v>252</v>
      </c>
    </row>
    <row r="24" spans="1:18" s="59" customFormat="1" ht="33.75">
      <c r="A24" s="257"/>
      <c r="B24" s="258"/>
      <c r="C24" s="145" t="s">
        <v>220</v>
      </c>
      <c r="D24" s="188" t="s">
        <v>219</v>
      </c>
      <c r="E24" s="146">
        <v>32</v>
      </c>
      <c r="F24" s="146">
        <v>50</v>
      </c>
      <c r="G24" s="147">
        <f t="shared" si="3"/>
        <v>1600</v>
      </c>
      <c r="H24" s="141">
        <f t="shared" si="4"/>
        <v>1440</v>
      </c>
      <c r="I24" s="147"/>
      <c r="J24" s="147"/>
      <c r="K24" s="147">
        <f t="shared" si="5"/>
        <v>1440</v>
      </c>
      <c r="L24" s="147"/>
      <c r="M24" s="147"/>
      <c r="N24" s="147">
        <f t="shared" si="6"/>
        <v>160</v>
      </c>
      <c r="O24" s="147"/>
      <c r="P24" s="147">
        <v>800</v>
      </c>
      <c r="Q24" s="141">
        <f t="shared" si="7"/>
        <v>800</v>
      </c>
      <c r="R24" s="185" t="s">
        <v>252</v>
      </c>
    </row>
    <row r="25" spans="1:18" s="59" customFormat="1" ht="22.5">
      <c r="A25" s="257"/>
      <c r="B25" s="258"/>
      <c r="C25" s="145" t="s">
        <v>222</v>
      </c>
      <c r="D25" s="188" t="s">
        <v>221</v>
      </c>
      <c r="E25" s="146"/>
      <c r="F25" s="146"/>
      <c r="G25" s="147">
        <v>5000</v>
      </c>
      <c r="H25" s="141">
        <f t="shared" si="4"/>
        <v>4500</v>
      </c>
      <c r="I25" s="147"/>
      <c r="J25" s="147"/>
      <c r="K25" s="147">
        <f t="shared" si="5"/>
        <v>4500</v>
      </c>
      <c r="L25" s="147"/>
      <c r="M25" s="147"/>
      <c r="N25" s="147">
        <f t="shared" si="6"/>
        <v>500</v>
      </c>
      <c r="O25" s="147"/>
      <c r="P25" s="147">
        <v>1000</v>
      </c>
      <c r="Q25" s="141">
        <f t="shared" si="7"/>
        <v>4000</v>
      </c>
      <c r="R25" s="185" t="s">
        <v>252</v>
      </c>
    </row>
    <row r="26" spans="1:18" s="59" customFormat="1" ht="22.5">
      <c r="A26" s="257"/>
      <c r="B26" s="258"/>
      <c r="C26" s="145" t="s">
        <v>238</v>
      </c>
      <c r="D26" s="188" t="s">
        <v>158</v>
      </c>
      <c r="E26" s="146">
        <v>3</v>
      </c>
      <c r="F26" s="146">
        <v>11000</v>
      </c>
      <c r="G26" s="147">
        <f>+E26*F26</f>
        <v>33000</v>
      </c>
      <c r="H26" s="141">
        <f t="shared" si="4"/>
        <v>33000</v>
      </c>
      <c r="I26" s="147"/>
      <c r="J26" s="147"/>
      <c r="K26" s="147">
        <v>33000</v>
      </c>
      <c r="L26" s="147"/>
      <c r="M26" s="147"/>
      <c r="N26" s="147"/>
      <c r="O26" s="147"/>
      <c r="P26" s="147">
        <v>15000</v>
      </c>
      <c r="Q26" s="141">
        <f t="shared" si="7"/>
        <v>18000</v>
      </c>
      <c r="R26" s="185" t="s">
        <v>85</v>
      </c>
    </row>
    <row r="27" spans="1:18" s="59" customFormat="1" ht="22.5" customHeight="1">
      <c r="A27" s="247">
        <v>6</v>
      </c>
      <c r="B27" s="248" t="s">
        <v>198</v>
      </c>
      <c r="C27" s="140" t="s">
        <v>223</v>
      </c>
      <c r="D27" s="185" t="s">
        <v>199</v>
      </c>
      <c r="E27" s="142">
        <v>1</v>
      </c>
      <c r="F27" s="142">
        <v>4000</v>
      </c>
      <c r="G27" s="143">
        <f>+E27*F27</f>
        <v>4000</v>
      </c>
      <c r="H27" s="141">
        <f t="shared" si="4"/>
        <v>4000</v>
      </c>
      <c r="I27" s="143"/>
      <c r="J27" s="143"/>
      <c r="K27" s="143">
        <v>4000</v>
      </c>
      <c r="L27" s="143"/>
      <c r="M27" s="143"/>
      <c r="N27" s="143"/>
      <c r="O27" s="143"/>
      <c r="P27" s="143"/>
      <c r="Q27" s="141">
        <f t="shared" si="7"/>
        <v>4000</v>
      </c>
      <c r="R27" s="185" t="s">
        <v>253</v>
      </c>
    </row>
    <row r="28" spans="1:18" s="59" customFormat="1" ht="22.5">
      <c r="A28" s="247"/>
      <c r="B28" s="248"/>
      <c r="C28" s="140" t="s">
        <v>224</v>
      </c>
      <c r="D28" s="185" t="s">
        <v>199</v>
      </c>
      <c r="E28" s="142">
        <v>14</v>
      </c>
      <c r="F28" s="142">
        <v>100</v>
      </c>
      <c r="G28" s="143">
        <f>+E28*F28</f>
        <v>1400</v>
      </c>
      <c r="H28" s="141">
        <f t="shared" si="4"/>
        <v>840</v>
      </c>
      <c r="I28" s="143"/>
      <c r="J28" s="143"/>
      <c r="K28" s="143">
        <f>+G28*0.6</f>
        <v>840</v>
      </c>
      <c r="L28" s="143"/>
      <c r="M28" s="143"/>
      <c r="N28" s="143">
        <f>+G28*0.4</f>
        <v>560</v>
      </c>
      <c r="O28" s="143"/>
      <c r="P28" s="143"/>
      <c r="Q28" s="141">
        <f t="shared" si="7"/>
        <v>1400</v>
      </c>
      <c r="R28" s="185" t="s">
        <v>254</v>
      </c>
    </row>
    <row r="29" spans="1:18" s="59" customFormat="1" ht="33.75">
      <c r="A29" s="247"/>
      <c r="B29" s="248"/>
      <c r="C29" s="140" t="s">
        <v>225</v>
      </c>
      <c r="D29" s="185"/>
      <c r="E29" s="142"/>
      <c r="F29" s="142"/>
      <c r="G29" s="143">
        <f>500+200</f>
        <v>700</v>
      </c>
      <c r="H29" s="141">
        <f t="shared" si="4"/>
        <v>350</v>
      </c>
      <c r="I29" s="143"/>
      <c r="J29" s="143"/>
      <c r="K29" s="143">
        <v>350</v>
      </c>
      <c r="L29" s="143"/>
      <c r="M29" s="143"/>
      <c r="N29" s="143">
        <v>350</v>
      </c>
      <c r="O29" s="143"/>
      <c r="P29" s="143"/>
      <c r="Q29" s="141">
        <f>+G29-P29</f>
        <v>700</v>
      </c>
      <c r="R29" s="185" t="s">
        <v>254</v>
      </c>
    </row>
    <row r="30" spans="1:18" s="59" customFormat="1" ht="22.5">
      <c r="A30" s="185">
        <v>7</v>
      </c>
      <c r="B30" s="186" t="s">
        <v>226</v>
      </c>
      <c r="C30" s="140" t="s">
        <v>245</v>
      </c>
      <c r="D30" s="185" t="s">
        <v>227</v>
      </c>
      <c r="E30" s="142">
        <v>17</v>
      </c>
      <c r="F30" s="142">
        <v>200</v>
      </c>
      <c r="G30" s="143">
        <f t="shared" ref="G30:G35" si="8">+E30*F30</f>
        <v>3400</v>
      </c>
      <c r="H30" s="141">
        <f t="shared" ref="H30" si="9">SUM(I30:K30)</f>
        <v>3400</v>
      </c>
      <c r="I30" s="143"/>
      <c r="J30" s="143"/>
      <c r="K30" s="143">
        <v>3400</v>
      </c>
      <c r="L30" s="143"/>
      <c r="M30" s="143"/>
      <c r="N30" s="143"/>
      <c r="O30" s="143"/>
      <c r="P30" s="143"/>
      <c r="Q30" s="141">
        <f>+G30-P30</f>
        <v>3400</v>
      </c>
      <c r="R30" s="185" t="s">
        <v>85</v>
      </c>
    </row>
    <row r="31" spans="1:18" s="59" customFormat="1" ht="33.75" customHeight="1">
      <c r="A31" s="243">
        <v>8</v>
      </c>
      <c r="B31" s="245" t="s">
        <v>200</v>
      </c>
      <c r="C31" s="140" t="s">
        <v>256</v>
      </c>
      <c r="D31" s="185" t="s">
        <v>168</v>
      </c>
      <c r="E31" s="142">
        <v>1</v>
      </c>
      <c r="F31" s="142">
        <v>256500</v>
      </c>
      <c r="G31" s="143">
        <f t="shared" si="8"/>
        <v>256500</v>
      </c>
      <c r="H31" s="141">
        <f t="shared" ref="H31:H41" si="10">SUM(I31:K31)</f>
        <v>0</v>
      </c>
      <c r="I31" s="143"/>
      <c r="J31" s="143"/>
      <c r="K31" s="143"/>
      <c r="L31" s="143"/>
      <c r="M31" s="143">
        <v>256500</v>
      </c>
      <c r="N31" s="143"/>
      <c r="O31" s="143"/>
      <c r="P31" s="143">
        <v>256500</v>
      </c>
      <c r="Q31" s="141">
        <f t="shared" ref="Q31:Q41" si="11">+G31-P31</f>
        <v>0</v>
      </c>
      <c r="R31" s="185" t="s">
        <v>476</v>
      </c>
    </row>
    <row r="32" spans="1:18" s="59" customFormat="1" ht="22.5">
      <c r="A32" s="244"/>
      <c r="B32" s="246"/>
      <c r="C32" s="140" t="s">
        <v>228</v>
      </c>
      <c r="D32" s="185" t="s">
        <v>168</v>
      </c>
      <c r="E32" s="142">
        <v>1</v>
      </c>
      <c r="F32" s="142">
        <v>98975</v>
      </c>
      <c r="G32" s="143">
        <f t="shared" si="8"/>
        <v>98975</v>
      </c>
      <c r="H32" s="141"/>
      <c r="I32" s="143"/>
      <c r="J32" s="143"/>
      <c r="K32" s="143"/>
      <c r="L32" s="143"/>
      <c r="M32" s="143">
        <v>98975</v>
      </c>
      <c r="N32" s="143"/>
      <c r="O32" s="143"/>
      <c r="P32" s="143">
        <v>98975</v>
      </c>
      <c r="Q32" s="141">
        <f t="shared" si="11"/>
        <v>0</v>
      </c>
      <c r="R32" s="185" t="s">
        <v>476</v>
      </c>
    </row>
    <row r="33" spans="1:18" s="59" customFormat="1" ht="45">
      <c r="A33" s="251"/>
      <c r="B33" s="252"/>
      <c r="C33" s="140" t="s">
        <v>229</v>
      </c>
      <c r="D33" s="185" t="s">
        <v>227</v>
      </c>
      <c r="E33" s="142">
        <v>63</v>
      </c>
      <c r="F33" s="142">
        <v>20</v>
      </c>
      <c r="G33" s="143">
        <f t="shared" si="8"/>
        <v>1260</v>
      </c>
      <c r="H33" s="141"/>
      <c r="I33" s="143"/>
      <c r="J33" s="143"/>
      <c r="K33" s="143"/>
      <c r="L33" s="143"/>
      <c r="M33" s="143"/>
      <c r="N33" s="143">
        <v>1260</v>
      </c>
      <c r="O33" s="143"/>
      <c r="P33" s="143"/>
      <c r="Q33" s="141">
        <f t="shared" si="11"/>
        <v>1260</v>
      </c>
      <c r="R33" s="185" t="s">
        <v>255</v>
      </c>
    </row>
    <row r="34" spans="1:18" s="59" customFormat="1" ht="45" customHeight="1">
      <c r="A34" s="243">
        <v>9</v>
      </c>
      <c r="B34" s="245" t="s">
        <v>230</v>
      </c>
      <c r="C34" s="140" t="s">
        <v>231</v>
      </c>
      <c r="D34" s="185" t="s">
        <v>151</v>
      </c>
      <c r="E34" s="142">
        <v>17</v>
      </c>
      <c r="F34" s="142">
        <v>100</v>
      </c>
      <c r="G34" s="143">
        <f t="shared" si="8"/>
        <v>1700</v>
      </c>
      <c r="H34" s="141">
        <f t="shared" si="10"/>
        <v>1700</v>
      </c>
      <c r="I34" s="143"/>
      <c r="J34" s="143"/>
      <c r="K34" s="143">
        <v>1700</v>
      </c>
      <c r="L34" s="143"/>
      <c r="M34" s="143"/>
      <c r="N34" s="143"/>
      <c r="O34" s="143"/>
      <c r="P34" s="143"/>
      <c r="Q34" s="141">
        <f t="shared" si="11"/>
        <v>1700</v>
      </c>
      <c r="R34" s="185" t="s">
        <v>85</v>
      </c>
    </row>
    <row r="35" spans="1:18" s="59" customFormat="1" ht="33.75">
      <c r="A35" s="244"/>
      <c r="B35" s="246"/>
      <c r="C35" s="140" t="s">
        <v>232</v>
      </c>
      <c r="D35" s="185" t="s">
        <v>192</v>
      </c>
      <c r="E35" s="142">
        <v>10</v>
      </c>
      <c r="F35" s="142">
        <v>150</v>
      </c>
      <c r="G35" s="143">
        <f t="shared" si="8"/>
        <v>1500</v>
      </c>
      <c r="H35" s="141"/>
      <c r="I35" s="143"/>
      <c r="J35" s="143"/>
      <c r="K35" s="143"/>
      <c r="L35" s="143"/>
      <c r="M35" s="143"/>
      <c r="N35" s="143"/>
      <c r="O35" s="143">
        <v>1500</v>
      </c>
      <c r="P35" s="143">
        <v>1500</v>
      </c>
      <c r="Q35" s="141">
        <f t="shared" si="11"/>
        <v>0</v>
      </c>
      <c r="R35" s="185" t="s">
        <v>477</v>
      </c>
    </row>
    <row r="36" spans="1:18" s="59" customFormat="1" ht="70.5" customHeight="1">
      <c r="A36" s="251"/>
      <c r="B36" s="252"/>
      <c r="C36" s="140" t="s">
        <v>244</v>
      </c>
      <c r="D36" s="185" t="s">
        <v>163</v>
      </c>
      <c r="E36" s="142">
        <v>1</v>
      </c>
      <c r="F36" s="148">
        <v>10000</v>
      </c>
      <c r="G36" s="143">
        <v>10000</v>
      </c>
      <c r="H36" s="141"/>
      <c r="I36" s="143"/>
      <c r="J36" s="143"/>
      <c r="K36" s="143"/>
      <c r="L36" s="143"/>
      <c r="M36" s="143">
        <v>10000</v>
      </c>
      <c r="N36" s="143"/>
      <c r="O36" s="143"/>
      <c r="P36" s="143">
        <v>10000</v>
      </c>
      <c r="Q36" s="141">
        <f t="shared" si="11"/>
        <v>0</v>
      </c>
      <c r="R36" s="185" t="s">
        <v>478</v>
      </c>
    </row>
    <row r="37" spans="1:18" s="59" customFormat="1" ht="33.75">
      <c r="A37" s="182">
        <v>10</v>
      </c>
      <c r="B37" s="187" t="s">
        <v>233</v>
      </c>
      <c r="C37" s="140" t="s">
        <v>234</v>
      </c>
      <c r="D37" s="185"/>
      <c r="E37" s="142"/>
      <c r="F37" s="148">
        <v>15000</v>
      </c>
      <c r="G37" s="143">
        <v>15000</v>
      </c>
      <c r="H37" s="141"/>
      <c r="I37" s="143"/>
      <c r="J37" s="143"/>
      <c r="K37" s="143"/>
      <c r="L37" s="143"/>
      <c r="M37" s="143"/>
      <c r="N37" s="143">
        <v>15000</v>
      </c>
      <c r="O37" s="143"/>
      <c r="P37" s="143">
        <v>5000</v>
      </c>
      <c r="Q37" s="141">
        <f t="shared" si="11"/>
        <v>10000</v>
      </c>
      <c r="R37" s="185" t="s">
        <v>255</v>
      </c>
    </row>
    <row r="38" spans="1:18" s="59" customFormat="1" ht="22.5" customHeight="1">
      <c r="A38" s="247">
        <v>11</v>
      </c>
      <c r="B38" s="248" t="s">
        <v>201</v>
      </c>
      <c r="C38" s="140" t="s">
        <v>235</v>
      </c>
      <c r="D38" s="185" t="s">
        <v>151</v>
      </c>
      <c r="E38" s="142">
        <v>17</v>
      </c>
      <c r="F38" s="142">
        <v>1000</v>
      </c>
      <c r="G38" s="143">
        <f>+E38*F38</f>
        <v>17000</v>
      </c>
      <c r="H38" s="141">
        <v>17000</v>
      </c>
      <c r="I38" s="143"/>
      <c r="J38" s="143"/>
      <c r="K38" s="143">
        <v>17000</v>
      </c>
      <c r="L38" s="143"/>
      <c r="M38" s="143"/>
      <c r="N38" s="143"/>
      <c r="O38" s="143"/>
      <c r="P38" s="143">
        <v>5000</v>
      </c>
      <c r="Q38" s="141">
        <f t="shared" si="11"/>
        <v>12000</v>
      </c>
      <c r="R38" s="185" t="s">
        <v>85</v>
      </c>
    </row>
    <row r="39" spans="1:18" s="59" customFormat="1" ht="22.5">
      <c r="A39" s="247"/>
      <c r="B39" s="248"/>
      <c r="C39" s="140" t="s">
        <v>236</v>
      </c>
      <c r="D39" s="185" t="s">
        <v>157</v>
      </c>
      <c r="E39" s="142">
        <v>15</v>
      </c>
      <c r="F39" s="142">
        <v>500</v>
      </c>
      <c r="G39" s="143">
        <f>+E39*F39</f>
        <v>7500</v>
      </c>
      <c r="H39" s="53">
        <f t="shared" si="10"/>
        <v>7500</v>
      </c>
      <c r="I39" s="54"/>
      <c r="J39" s="54">
        <v>2000</v>
      </c>
      <c r="K39" s="54">
        <v>5500</v>
      </c>
      <c r="L39" s="143"/>
      <c r="M39" s="143"/>
      <c r="N39" s="143"/>
      <c r="O39" s="143"/>
      <c r="P39" s="143">
        <v>3000</v>
      </c>
      <c r="Q39" s="141">
        <f t="shared" si="11"/>
        <v>4500</v>
      </c>
      <c r="R39" s="185" t="s">
        <v>258</v>
      </c>
    </row>
    <row r="40" spans="1:18" s="59" customFormat="1" ht="56.25">
      <c r="A40" s="185">
        <v>12</v>
      </c>
      <c r="B40" s="149" t="s">
        <v>239</v>
      </c>
      <c r="C40" s="150" t="s">
        <v>240</v>
      </c>
      <c r="D40" s="185" t="s">
        <v>257</v>
      </c>
      <c r="E40" s="142">
        <v>40</v>
      </c>
      <c r="F40" s="142">
        <v>100</v>
      </c>
      <c r="G40" s="143">
        <f>+E40*F40</f>
        <v>4000</v>
      </c>
      <c r="H40" s="141">
        <f t="shared" si="10"/>
        <v>4000</v>
      </c>
      <c r="I40" s="143"/>
      <c r="J40" s="143"/>
      <c r="K40" s="143">
        <v>4000</v>
      </c>
      <c r="L40" s="143"/>
      <c r="M40" s="143"/>
      <c r="N40" s="143"/>
      <c r="O40" s="143"/>
      <c r="P40" s="143">
        <v>2000</v>
      </c>
      <c r="Q40" s="141">
        <f t="shared" si="11"/>
        <v>2000</v>
      </c>
      <c r="R40" s="185" t="s">
        <v>259</v>
      </c>
    </row>
    <row r="41" spans="1:18" s="59" customFormat="1" ht="33.75">
      <c r="A41" s="185">
        <v>13</v>
      </c>
      <c r="B41" s="149" t="s">
        <v>274</v>
      </c>
      <c r="C41" s="150" t="s">
        <v>275</v>
      </c>
      <c r="D41" s="185" t="s">
        <v>276</v>
      </c>
      <c r="E41" s="142">
        <v>17</v>
      </c>
      <c r="F41" s="142">
        <v>1000</v>
      </c>
      <c r="G41" s="143">
        <f>+E41*F41</f>
        <v>17000</v>
      </c>
      <c r="H41" s="141">
        <f t="shared" si="10"/>
        <v>17000</v>
      </c>
      <c r="I41" s="143"/>
      <c r="J41" s="143"/>
      <c r="K41" s="143">
        <v>17000</v>
      </c>
      <c r="L41" s="143"/>
      <c r="M41" s="143"/>
      <c r="N41" s="143"/>
      <c r="O41" s="143"/>
      <c r="P41" s="143">
        <v>10000</v>
      </c>
      <c r="Q41" s="141">
        <f t="shared" si="11"/>
        <v>7000</v>
      </c>
      <c r="R41" s="185" t="s">
        <v>35</v>
      </c>
    </row>
    <row r="42" spans="1:18" s="59" customFormat="1" ht="21.75" customHeight="1">
      <c r="A42" s="137" t="s">
        <v>49</v>
      </c>
      <c r="B42" s="253" t="s">
        <v>126</v>
      </c>
      <c r="C42" s="254"/>
      <c r="D42" s="185"/>
      <c r="E42" s="143"/>
      <c r="F42" s="139"/>
      <c r="G42" s="139">
        <f>SUM(G43:G69)</f>
        <v>888041</v>
      </c>
      <c r="H42" s="139">
        <f t="shared" ref="H42:Q42" si="12">SUM(H43:H69)</f>
        <v>605890</v>
      </c>
      <c r="I42" s="139">
        <f t="shared" si="12"/>
        <v>171000</v>
      </c>
      <c r="J42" s="139">
        <f t="shared" si="12"/>
        <v>209800</v>
      </c>
      <c r="K42" s="139">
        <f t="shared" si="12"/>
        <v>225090</v>
      </c>
      <c r="L42" s="139">
        <f t="shared" si="12"/>
        <v>0</v>
      </c>
      <c r="M42" s="139">
        <f t="shared" si="12"/>
        <v>6000</v>
      </c>
      <c r="N42" s="139">
        <f t="shared" si="12"/>
        <v>4500</v>
      </c>
      <c r="O42" s="139">
        <f t="shared" si="12"/>
        <v>271651</v>
      </c>
      <c r="P42" s="139">
        <f t="shared" si="12"/>
        <v>401841</v>
      </c>
      <c r="Q42" s="139">
        <f t="shared" si="12"/>
        <v>486200</v>
      </c>
      <c r="R42" s="185"/>
    </row>
    <row r="43" spans="1:18" s="59" customFormat="1" ht="22.5">
      <c r="A43" s="243">
        <v>1</v>
      </c>
      <c r="B43" s="245" t="s">
        <v>127</v>
      </c>
      <c r="C43" s="140" t="s">
        <v>128</v>
      </c>
      <c r="D43" s="243"/>
      <c r="E43" s="243"/>
      <c r="F43" s="255">
        <v>1500</v>
      </c>
      <c r="G43" s="259">
        <v>1500</v>
      </c>
      <c r="H43" s="259">
        <f>SUM(I43:K44)</f>
        <v>1500</v>
      </c>
      <c r="I43" s="259"/>
      <c r="J43" s="259"/>
      <c r="K43" s="259">
        <v>1500</v>
      </c>
      <c r="L43" s="259"/>
      <c r="M43" s="259"/>
      <c r="N43" s="259"/>
      <c r="O43" s="259"/>
      <c r="P43" s="259">
        <v>1000</v>
      </c>
      <c r="Q43" s="259">
        <f>+G43-P43</f>
        <v>500</v>
      </c>
      <c r="R43" s="243" t="s">
        <v>85</v>
      </c>
    </row>
    <row r="44" spans="1:18" s="59" customFormat="1" ht="45">
      <c r="A44" s="244"/>
      <c r="B44" s="246"/>
      <c r="C44" s="140" t="s">
        <v>129</v>
      </c>
      <c r="D44" s="251"/>
      <c r="E44" s="251"/>
      <c r="F44" s="256"/>
      <c r="G44" s="260"/>
      <c r="H44" s="260"/>
      <c r="I44" s="260"/>
      <c r="J44" s="260"/>
      <c r="K44" s="260"/>
      <c r="L44" s="260"/>
      <c r="M44" s="260"/>
      <c r="N44" s="260"/>
      <c r="O44" s="260"/>
      <c r="P44" s="260"/>
      <c r="Q44" s="260"/>
      <c r="R44" s="251"/>
    </row>
    <row r="45" spans="1:18" s="59" customFormat="1" ht="75" customHeight="1">
      <c r="A45" s="251"/>
      <c r="B45" s="252"/>
      <c r="C45" s="140" t="s">
        <v>241</v>
      </c>
      <c r="D45" s="185"/>
      <c r="E45" s="143"/>
      <c r="F45" s="143">
        <v>1000</v>
      </c>
      <c r="G45" s="143">
        <v>1000</v>
      </c>
      <c r="H45" s="143">
        <f>SUM(I45:K45)</f>
        <v>1000</v>
      </c>
      <c r="I45" s="143"/>
      <c r="J45" s="143"/>
      <c r="K45" s="143">
        <v>1000</v>
      </c>
      <c r="L45" s="143"/>
      <c r="M45" s="143"/>
      <c r="N45" s="143"/>
      <c r="O45" s="143"/>
      <c r="P45" s="143">
        <v>1000</v>
      </c>
      <c r="Q45" s="143">
        <f t="shared" ref="Q45:Q96" si="13">+G45-P45</f>
        <v>0</v>
      </c>
      <c r="R45" s="185" t="s">
        <v>85</v>
      </c>
    </row>
    <row r="46" spans="1:18" s="59" customFormat="1" ht="11.25">
      <c r="A46" s="247">
        <v>2</v>
      </c>
      <c r="B46" s="248" t="s">
        <v>130</v>
      </c>
      <c r="C46" s="140" t="s">
        <v>131</v>
      </c>
      <c r="D46" s="185" t="s">
        <v>152</v>
      </c>
      <c r="E46" s="143">
        <v>1</v>
      </c>
      <c r="F46" s="143">
        <v>10108</v>
      </c>
      <c r="G46" s="143">
        <v>10108</v>
      </c>
      <c r="H46" s="143">
        <v>10108</v>
      </c>
      <c r="I46" s="143"/>
      <c r="J46" s="143"/>
      <c r="K46" s="143">
        <v>10108</v>
      </c>
      <c r="L46" s="143"/>
      <c r="M46" s="143"/>
      <c r="N46" s="143"/>
      <c r="O46" s="143"/>
      <c r="P46" s="143">
        <v>10108</v>
      </c>
      <c r="Q46" s="143">
        <f t="shared" si="13"/>
        <v>0</v>
      </c>
      <c r="R46" s="185" t="s">
        <v>85</v>
      </c>
    </row>
    <row r="47" spans="1:18" s="59" customFormat="1" ht="11.25">
      <c r="A47" s="247"/>
      <c r="B47" s="248"/>
      <c r="C47" s="140" t="s">
        <v>132</v>
      </c>
      <c r="D47" s="185" t="s">
        <v>152</v>
      </c>
      <c r="E47" s="143">
        <v>1</v>
      </c>
      <c r="F47" s="143">
        <v>8854</v>
      </c>
      <c r="G47" s="143">
        <f>+F47</f>
        <v>8854</v>
      </c>
      <c r="H47" s="143">
        <f>SUM(I47:K47)</f>
        <v>8854</v>
      </c>
      <c r="I47" s="143"/>
      <c r="J47" s="143"/>
      <c r="K47" s="143">
        <v>8854</v>
      </c>
      <c r="L47" s="143"/>
      <c r="M47" s="143"/>
      <c r="N47" s="143"/>
      <c r="O47" s="143"/>
      <c r="P47" s="143">
        <f>+G47</f>
        <v>8854</v>
      </c>
      <c r="Q47" s="143">
        <f t="shared" si="13"/>
        <v>0</v>
      </c>
      <c r="R47" s="185" t="s">
        <v>85</v>
      </c>
    </row>
    <row r="48" spans="1:18" s="59" customFormat="1" ht="45">
      <c r="A48" s="247"/>
      <c r="B48" s="248"/>
      <c r="C48" s="140" t="s">
        <v>133</v>
      </c>
      <c r="D48" s="185" t="s">
        <v>152</v>
      </c>
      <c r="E48" s="143">
        <v>1</v>
      </c>
      <c r="F48" s="143">
        <v>6991</v>
      </c>
      <c r="G48" s="143">
        <v>6991</v>
      </c>
      <c r="H48" s="143">
        <f>SUM(I48:K48)</f>
        <v>6991</v>
      </c>
      <c r="I48" s="60"/>
      <c r="J48" s="60">
        <v>5000</v>
      </c>
      <c r="K48" s="54">
        <v>1991</v>
      </c>
      <c r="L48" s="143"/>
      <c r="M48" s="143"/>
      <c r="N48" s="143"/>
      <c r="O48" s="143"/>
      <c r="P48" s="143">
        <f>+G48</f>
        <v>6991</v>
      </c>
      <c r="Q48" s="143">
        <f t="shared" si="13"/>
        <v>0</v>
      </c>
      <c r="R48" s="185" t="s">
        <v>260</v>
      </c>
    </row>
    <row r="49" spans="1:18" s="59" customFormat="1" ht="45">
      <c r="A49" s="247"/>
      <c r="B49" s="248"/>
      <c r="C49" s="140" t="s">
        <v>134</v>
      </c>
      <c r="D49" s="185" t="s">
        <v>152</v>
      </c>
      <c r="E49" s="143">
        <v>1</v>
      </c>
      <c r="F49" s="143">
        <v>29446</v>
      </c>
      <c r="G49" s="143">
        <f>+F49</f>
        <v>29446</v>
      </c>
      <c r="H49" s="143">
        <f>SUM(I49:K49)</f>
        <v>29446</v>
      </c>
      <c r="I49" s="143"/>
      <c r="J49" s="60">
        <v>19800</v>
      </c>
      <c r="K49" s="54">
        <v>9646</v>
      </c>
      <c r="L49" s="143"/>
      <c r="M49" s="143"/>
      <c r="N49" s="143"/>
      <c r="O49" s="143"/>
      <c r="P49" s="143">
        <f>+G49</f>
        <v>29446</v>
      </c>
      <c r="Q49" s="143">
        <f t="shared" si="13"/>
        <v>0</v>
      </c>
      <c r="R49" s="185" t="s">
        <v>260</v>
      </c>
    </row>
    <row r="50" spans="1:18" s="59" customFormat="1" ht="33.75">
      <c r="A50" s="247"/>
      <c r="B50" s="248"/>
      <c r="C50" s="140" t="s">
        <v>135</v>
      </c>
      <c r="D50" s="185" t="s">
        <v>152</v>
      </c>
      <c r="E50" s="143">
        <v>1</v>
      </c>
      <c r="F50" s="143">
        <v>129642</v>
      </c>
      <c r="G50" s="143">
        <f>+F50</f>
        <v>129642</v>
      </c>
      <c r="H50" s="143">
        <f>SUM(I50:K50)</f>
        <v>0</v>
      </c>
      <c r="I50" s="143"/>
      <c r="J50" s="143"/>
      <c r="K50" s="143"/>
      <c r="L50" s="143"/>
      <c r="M50" s="143"/>
      <c r="N50" s="143"/>
      <c r="O50" s="143">
        <v>129642</v>
      </c>
      <c r="P50" s="143">
        <f>+G50</f>
        <v>129642</v>
      </c>
      <c r="Q50" s="143">
        <f t="shared" si="13"/>
        <v>0</v>
      </c>
      <c r="R50" s="185" t="s">
        <v>261</v>
      </c>
    </row>
    <row r="51" spans="1:18" s="69" customFormat="1" ht="22.5">
      <c r="A51" s="247"/>
      <c r="B51" s="248"/>
      <c r="C51" s="140" t="s">
        <v>43</v>
      </c>
      <c r="D51" s="185" t="s">
        <v>152</v>
      </c>
      <c r="E51" s="143">
        <v>1</v>
      </c>
      <c r="F51" s="143">
        <v>290000</v>
      </c>
      <c r="G51" s="143">
        <v>290000</v>
      </c>
      <c r="H51" s="143">
        <f>SUM(I51:K51)</f>
        <v>290000</v>
      </c>
      <c r="I51" s="54">
        <v>171000</v>
      </c>
      <c r="J51" s="54">
        <v>90000</v>
      </c>
      <c r="K51" s="54">
        <v>29000</v>
      </c>
      <c r="L51" s="143"/>
      <c r="M51" s="143"/>
      <c r="N51" s="143"/>
      <c r="O51" s="143"/>
      <c r="P51" s="143"/>
      <c r="Q51" s="143">
        <v>290000</v>
      </c>
      <c r="R51" s="185" t="s">
        <v>306</v>
      </c>
    </row>
    <row r="52" spans="1:18" s="59" customFormat="1" ht="22.5">
      <c r="A52" s="247"/>
      <c r="B52" s="248"/>
      <c r="C52" s="140" t="s">
        <v>174</v>
      </c>
      <c r="D52" s="185" t="s">
        <v>152</v>
      </c>
      <c r="E52" s="143">
        <v>1</v>
      </c>
      <c r="F52" s="143">
        <v>3500</v>
      </c>
      <c r="G52" s="143">
        <v>3500</v>
      </c>
      <c r="H52" s="143"/>
      <c r="I52" s="143"/>
      <c r="J52" s="143"/>
      <c r="K52" s="143"/>
      <c r="L52" s="143"/>
      <c r="M52" s="143"/>
      <c r="N52" s="143"/>
      <c r="O52" s="143">
        <v>3500</v>
      </c>
      <c r="P52" s="143">
        <f>+G52</f>
        <v>3500</v>
      </c>
      <c r="Q52" s="143">
        <f t="shared" si="13"/>
        <v>0</v>
      </c>
      <c r="R52" s="185" t="s">
        <v>262</v>
      </c>
    </row>
    <row r="53" spans="1:18" s="61" customFormat="1" ht="33.75">
      <c r="A53" s="243">
        <v>3</v>
      </c>
      <c r="B53" s="245" t="s">
        <v>137</v>
      </c>
      <c r="C53" s="151" t="s">
        <v>138</v>
      </c>
      <c r="D53" s="152" t="s">
        <v>152</v>
      </c>
      <c r="E53" s="153">
        <v>1</v>
      </c>
      <c r="F53" s="153">
        <v>138509</v>
      </c>
      <c r="G53" s="153">
        <f>+F53</f>
        <v>138509</v>
      </c>
      <c r="H53" s="153">
        <f t="shared" ref="H53:H64" si="14">SUM(I53:K53)</f>
        <v>0</v>
      </c>
      <c r="I53" s="153"/>
      <c r="J53" s="153"/>
      <c r="K53" s="153"/>
      <c r="L53" s="153"/>
      <c r="M53" s="153"/>
      <c r="N53" s="153"/>
      <c r="O53" s="153">
        <v>138509</v>
      </c>
      <c r="P53" s="153">
        <v>138509</v>
      </c>
      <c r="Q53" s="153">
        <f t="shared" si="13"/>
        <v>0</v>
      </c>
      <c r="R53" s="152" t="s">
        <v>263</v>
      </c>
    </row>
    <row r="54" spans="1:18" s="61" customFormat="1" ht="33.75">
      <c r="A54" s="244"/>
      <c r="B54" s="246"/>
      <c r="C54" s="151" t="s">
        <v>139</v>
      </c>
      <c r="D54" s="152" t="s">
        <v>152</v>
      </c>
      <c r="E54" s="153">
        <v>1</v>
      </c>
      <c r="F54" s="153">
        <v>3000</v>
      </c>
      <c r="G54" s="153">
        <f>+F54</f>
        <v>3000</v>
      </c>
      <c r="H54" s="153">
        <f t="shared" si="14"/>
        <v>3000</v>
      </c>
      <c r="I54" s="153"/>
      <c r="J54" s="153"/>
      <c r="K54" s="153">
        <v>3000</v>
      </c>
      <c r="L54" s="153"/>
      <c r="M54" s="153"/>
      <c r="N54" s="153"/>
      <c r="O54" s="153"/>
      <c r="P54" s="153"/>
      <c r="Q54" s="153">
        <f t="shared" si="13"/>
        <v>3000</v>
      </c>
      <c r="R54" s="152" t="s">
        <v>85</v>
      </c>
    </row>
    <row r="55" spans="1:18" s="59" customFormat="1" ht="33.75">
      <c r="A55" s="244"/>
      <c r="B55" s="246"/>
      <c r="C55" s="140" t="s">
        <v>140</v>
      </c>
      <c r="D55" s="185" t="s">
        <v>141</v>
      </c>
      <c r="E55" s="143">
        <v>1</v>
      </c>
      <c r="F55" s="143">
        <v>2270</v>
      </c>
      <c r="G55" s="143">
        <v>2270</v>
      </c>
      <c r="H55" s="143">
        <f t="shared" si="14"/>
        <v>2270</v>
      </c>
      <c r="I55" s="143"/>
      <c r="J55" s="143"/>
      <c r="K55" s="143">
        <v>2270</v>
      </c>
      <c r="L55" s="143"/>
      <c r="M55" s="143"/>
      <c r="N55" s="143"/>
      <c r="O55" s="143"/>
      <c r="P55" s="143">
        <v>2270</v>
      </c>
      <c r="Q55" s="143">
        <f t="shared" si="13"/>
        <v>0</v>
      </c>
      <c r="R55" s="152" t="s">
        <v>85</v>
      </c>
    </row>
    <row r="56" spans="1:18" s="69" customFormat="1" ht="33.75">
      <c r="A56" s="244"/>
      <c r="B56" s="246"/>
      <c r="C56" s="140" t="s">
        <v>307</v>
      </c>
      <c r="D56" s="185" t="s">
        <v>141</v>
      </c>
      <c r="E56" s="143">
        <v>1</v>
      </c>
      <c r="F56" s="143">
        <v>14821</v>
      </c>
      <c r="G56" s="143">
        <v>14821</v>
      </c>
      <c r="H56" s="143">
        <f t="shared" si="14"/>
        <v>14821</v>
      </c>
      <c r="I56" s="143"/>
      <c r="J56" s="143"/>
      <c r="K56" s="143">
        <v>14821</v>
      </c>
      <c r="L56" s="143"/>
      <c r="M56" s="143"/>
      <c r="N56" s="143"/>
      <c r="O56" s="143"/>
      <c r="P56" s="143">
        <v>14821</v>
      </c>
      <c r="Q56" s="143">
        <f t="shared" si="13"/>
        <v>0</v>
      </c>
      <c r="R56" s="152" t="s">
        <v>85</v>
      </c>
    </row>
    <row r="57" spans="1:18" s="69" customFormat="1" ht="33.75">
      <c r="A57" s="244"/>
      <c r="B57" s="246"/>
      <c r="C57" s="140" t="s">
        <v>308</v>
      </c>
      <c r="D57" s="185" t="s">
        <v>141</v>
      </c>
      <c r="E57" s="143">
        <v>1</v>
      </c>
      <c r="F57" s="143">
        <v>17000</v>
      </c>
      <c r="G57" s="143">
        <v>17000</v>
      </c>
      <c r="H57" s="143">
        <v>17000</v>
      </c>
      <c r="I57" s="143"/>
      <c r="J57" s="143"/>
      <c r="K57" s="143">
        <v>17000</v>
      </c>
      <c r="L57" s="143"/>
      <c r="M57" s="143"/>
      <c r="N57" s="143"/>
      <c r="O57" s="143"/>
      <c r="P57" s="143"/>
      <c r="Q57" s="143">
        <v>17000</v>
      </c>
      <c r="R57" s="152" t="s">
        <v>85</v>
      </c>
    </row>
    <row r="58" spans="1:18" s="69" customFormat="1" ht="33.75">
      <c r="A58" s="244"/>
      <c r="B58" s="246"/>
      <c r="C58" s="140" t="s">
        <v>309</v>
      </c>
      <c r="D58" s="185" t="s">
        <v>141</v>
      </c>
      <c r="E58" s="143">
        <v>1</v>
      </c>
      <c r="F58" s="143">
        <v>22000</v>
      </c>
      <c r="G58" s="143">
        <v>22000</v>
      </c>
      <c r="H58" s="143">
        <v>22000</v>
      </c>
      <c r="I58" s="143"/>
      <c r="J58" s="143"/>
      <c r="K58" s="143">
        <v>22000</v>
      </c>
      <c r="L58" s="143"/>
      <c r="M58" s="143"/>
      <c r="N58" s="143"/>
      <c r="O58" s="143"/>
      <c r="P58" s="143"/>
      <c r="Q58" s="143">
        <v>22000</v>
      </c>
      <c r="R58" s="152" t="s">
        <v>85</v>
      </c>
    </row>
    <row r="59" spans="1:18" s="59" customFormat="1" ht="33.75">
      <c r="A59" s="251"/>
      <c r="B59" s="252"/>
      <c r="C59" s="140" t="s">
        <v>142</v>
      </c>
      <c r="D59" s="185" t="s">
        <v>143</v>
      </c>
      <c r="E59" s="143">
        <v>50</v>
      </c>
      <c r="F59" s="143">
        <v>30</v>
      </c>
      <c r="G59" s="143">
        <v>1500</v>
      </c>
      <c r="H59" s="143">
        <f t="shared" si="14"/>
        <v>0</v>
      </c>
      <c r="I59" s="143"/>
      <c r="J59" s="143"/>
      <c r="K59" s="143"/>
      <c r="L59" s="143"/>
      <c r="M59" s="143"/>
      <c r="N59" s="143">
        <v>1500</v>
      </c>
      <c r="O59" s="143"/>
      <c r="P59" s="143">
        <v>700</v>
      </c>
      <c r="Q59" s="143">
        <f t="shared" si="13"/>
        <v>800</v>
      </c>
      <c r="R59" s="185" t="s">
        <v>255</v>
      </c>
    </row>
    <row r="60" spans="1:18" s="59" customFormat="1" ht="45">
      <c r="A60" s="243">
        <v>4</v>
      </c>
      <c r="B60" s="245" t="s">
        <v>144</v>
      </c>
      <c r="C60" s="140" t="s">
        <v>162</v>
      </c>
      <c r="D60" s="185" t="s">
        <v>163</v>
      </c>
      <c r="E60" s="143">
        <v>1</v>
      </c>
      <c r="F60" s="143">
        <v>45000</v>
      </c>
      <c r="G60" s="143">
        <v>45000</v>
      </c>
      <c r="H60" s="143">
        <f t="shared" si="14"/>
        <v>45000</v>
      </c>
      <c r="I60" s="143"/>
      <c r="J60" s="143">
        <v>45000</v>
      </c>
      <c r="K60" s="143"/>
      <c r="L60" s="143"/>
      <c r="M60" s="154"/>
      <c r="N60" s="154"/>
      <c r="O60" s="143"/>
      <c r="P60" s="143">
        <v>45000</v>
      </c>
      <c r="Q60" s="143">
        <f t="shared" si="13"/>
        <v>0</v>
      </c>
      <c r="R60" s="185" t="s">
        <v>264</v>
      </c>
    </row>
    <row r="61" spans="1:18" s="59" customFormat="1" ht="22.5">
      <c r="A61" s="244"/>
      <c r="B61" s="246"/>
      <c r="C61" s="140" t="s">
        <v>145</v>
      </c>
      <c r="D61" s="185" t="s">
        <v>141</v>
      </c>
      <c r="E61" s="143">
        <v>1</v>
      </c>
      <c r="F61" s="143">
        <v>6000</v>
      </c>
      <c r="G61" s="143">
        <f>+F61</f>
        <v>6000</v>
      </c>
      <c r="H61" s="143">
        <f t="shared" si="14"/>
        <v>6000</v>
      </c>
      <c r="I61" s="143"/>
      <c r="J61" s="143"/>
      <c r="K61" s="143">
        <v>6000</v>
      </c>
      <c r="L61" s="143"/>
      <c r="M61" s="154"/>
      <c r="N61" s="154"/>
      <c r="O61" s="143"/>
      <c r="P61" s="143"/>
      <c r="Q61" s="143">
        <f t="shared" si="13"/>
        <v>6000</v>
      </c>
      <c r="R61" s="185" t="s">
        <v>85</v>
      </c>
    </row>
    <row r="62" spans="1:18" s="69" customFormat="1" ht="33.75">
      <c r="A62" s="244"/>
      <c r="B62" s="246"/>
      <c r="C62" s="140" t="s">
        <v>146</v>
      </c>
      <c r="D62" s="185" t="s">
        <v>141</v>
      </c>
      <c r="E62" s="143">
        <v>1</v>
      </c>
      <c r="F62" s="143">
        <v>50000</v>
      </c>
      <c r="G62" s="143">
        <v>50000</v>
      </c>
      <c r="H62" s="143">
        <f t="shared" si="14"/>
        <v>50000</v>
      </c>
      <c r="I62" s="143"/>
      <c r="J62" s="143">
        <v>20000</v>
      </c>
      <c r="K62" s="143">
        <v>30000</v>
      </c>
      <c r="L62" s="143"/>
      <c r="M62" s="154"/>
      <c r="N62" s="154"/>
      <c r="O62" s="143"/>
      <c r="P62" s="143"/>
      <c r="Q62" s="143">
        <f t="shared" si="13"/>
        <v>50000</v>
      </c>
      <c r="R62" s="185" t="s">
        <v>85</v>
      </c>
    </row>
    <row r="63" spans="1:18" s="59" customFormat="1" ht="33.75">
      <c r="A63" s="244"/>
      <c r="B63" s="246"/>
      <c r="C63" s="140" t="s">
        <v>161</v>
      </c>
      <c r="D63" s="185" t="s">
        <v>141</v>
      </c>
      <c r="E63" s="143">
        <v>1</v>
      </c>
      <c r="F63" s="143">
        <v>4500</v>
      </c>
      <c r="G63" s="143">
        <f>+F63</f>
        <v>4500</v>
      </c>
      <c r="H63" s="143">
        <f t="shared" si="14"/>
        <v>4500</v>
      </c>
      <c r="I63" s="143"/>
      <c r="J63" s="143"/>
      <c r="K63" s="143">
        <v>4500</v>
      </c>
      <c r="L63" s="143"/>
      <c r="M63" s="154"/>
      <c r="N63" s="154"/>
      <c r="O63" s="143"/>
      <c r="P63" s="143"/>
      <c r="Q63" s="143">
        <f t="shared" si="13"/>
        <v>4500</v>
      </c>
      <c r="R63" s="185" t="s">
        <v>85</v>
      </c>
    </row>
    <row r="64" spans="1:18" s="59" customFormat="1" ht="22.5">
      <c r="A64" s="244"/>
      <c r="B64" s="246"/>
      <c r="C64" s="140" t="s">
        <v>160</v>
      </c>
      <c r="D64" s="185" t="s">
        <v>141</v>
      </c>
      <c r="E64" s="143">
        <v>1</v>
      </c>
      <c r="F64" s="155">
        <v>50000</v>
      </c>
      <c r="G64" s="155">
        <v>50000</v>
      </c>
      <c r="H64" s="155">
        <f t="shared" si="14"/>
        <v>50000</v>
      </c>
      <c r="I64" s="155"/>
      <c r="J64" s="155">
        <v>30000</v>
      </c>
      <c r="K64" s="155">
        <v>20000</v>
      </c>
      <c r="L64" s="155"/>
      <c r="M64" s="156"/>
      <c r="N64" s="156"/>
      <c r="O64" s="155"/>
      <c r="P64" s="155"/>
      <c r="Q64" s="143">
        <f t="shared" si="13"/>
        <v>50000</v>
      </c>
      <c r="R64" s="185" t="s">
        <v>265</v>
      </c>
    </row>
    <row r="65" spans="1:18" s="59" customFormat="1" ht="33.75">
      <c r="A65" s="244"/>
      <c r="B65" s="246"/>
      <c r="C65" s="140" t="s">
        <v>164</v>
      </c>
      <c r="D65" s="185" t="s">
        <v>141</v>
      </c>
      <c r="E65" s="143">
        <v>1</v>
      </c>
      <c r="F65" s="155">
        <f>16*650</f>
        <v>10400</v>
      </c>
      <c r="G65" s="155">
        <f>+F65</f>
        <v>10400</v>
      </c>
      <c r="H65" s="155">
        <v>10400</v>
      </c>
      <c r="I65" s="155"/>
      <c r="J65" s="155"/>
      <c r="K65" s="155">
        <f>+H65</f>
        <v>10400</v>
      </c>
      <c r="L65" s="155"/>
      <c r="M65" s="156"/>
      <c r="N65" s="156"/>
      <c r="O65" s="155"/>
      <c r="P65" s="155"/>
      <c r="Q65" s="143">
        <f t="shared" si="13"/>
        <v>10400</v>
      </c>
      <c r="R65" s="185" t="s">
        <v>85</v>
      </c>
    </row>
    <row r="66" spans="1:18" s="59" customFormat="1" ht="22.5">
      <c r="A66" s="244"/>
      <c r="B66" s="246"/>
      <c r="C66" s="140" t="s">
        <v>165</v>
      </c>
      <c r="D66" s="185" t="s">
        <v>141</v>
      </c>
      <c r="E66" s="143">
        <v>3</v>
      </c>
      <c r="F66" s="143">
        <v>2000</v>
      </c>
      <c r="G66" s="143">
        <v>6000</v>
      </c>
      <c r="H66" s="143">
        <v>6000</v>
      </c>
      <c r="I66" s="143"/>
      <c r="J66" s="143"/>
      <c r="K66" s="143">
        <v>6000</v>
      </c>
      <c r="L66" s="143"/>
      <c r="M66" s="143"/>
      <c r="N66" s="143"/>
      <c r="O66" s="143"/>
      <c r="P66" s="143"/>
      <c r="Q66" s="143">
        <f t="shared" si="13"/>
        <v>6000</v>
      </c>
      <c r="R66" s="185" t="s">
        <v>85</v>
      </c>
    </row>
    <row r="67" spans="1:18" s="59" customFormat="1" ht="38.25" customHeight="1">
      <c r="A67" s="243">
        <v>5</v>
      </c>
      <c r="B67" s="243" t="s">
        <v>147</v>
      </c>
      <c r="C67" s="140" t="s">
        <v>166</v>
      </c>
      <c r="D67" s="185"/>
      <c r="E67" s="143"/>
      <c r="F67" s="143">
        <v>5000</v>
      </c>
      <c r="G67" s="143">
        <v>5000</v>
      </c>
      <c r="H67" s="143">
        <f>SUM(I67:K67)</f>
        <v>2000</v>
      </c>
      <c r="I67" s="143"/>
      <c r="J67" s="143"/>
      <c r="K67" s="143">
        <v>2000</v>
      </c>
      <c r="L67" s="143"/>
      <c r="M67" s="143"/>
      <c r="N67" s="143">
        <v>3000</v>
      </c>
      <c r="O67" s="143"/>
      <c r="P67" s="143"/>
      <c r="Q67" s="143">
        <f t="shared" si="13"/>
        <v>5000</v>
      </c>
      <c r="R67" s="185" t="s">
        <v>266</v>
      </c>
    </row>
    <row r="68" spans="1:18" s="59" customFormat="1" ht="37.5" customHeight="1">
      <c r="A68" s="244"/>
      <c r="B68" s="244"/>
      <c r="C68" s="140" t="s">
        <v>167</v>
      </c>
      <c r="D68" s="185" t="s">
        <v>152</v>
      </c>
      <c r="E68" s="143">
        <v>1</v>
      </c>
      <c r="F68" s="143">
        <v>6000</v>
      </c>
      <c r="G68" s="143">
        <v>6000</v>
      </c>
      <c r="H68" s="143"/>
      <c r="I68" s="143"/>
      <c r="J68" s="143"/>
      <c r="K68" s="143"/>
      <c r="L68" s="143"/>
      <c r="M68" s="143">
        <v>6000</v>
      </c>
      <c r="N68" s="143"/>
      <c r="O68" s="143"/>
      <c r="P68" s="143"/>
      <c r="Q68" s="143">
        <f t="shared" si="13"/>
        <v>6000</v>
      </c>
      <c r="R68" s="185" t="s">
        <v>267</v>
      </c>
    </row>
    <row r="69" spans="1:18" s="69" customFormat="1" ht="22.5">
      <c r="A69" s="251"/>
      <c r="B69" s="251"/>
      <c r="C69" s="140" t="s">
        <v>310</v>
      </c>
      <c r="D69" s="185" t="s">
        <v>152</v>
      </c>
      <c r="E69" s="143">
        <v>1</v>
      </c>
      <c r="F69" s="143">
        <v>25000</v>
      </c>
      <c r="G69" s="143">
        <v>25000</v>
      </c>
      <c r="H69" s="143">
        <f>SUM(I69:K69)</f>
        <v>25000</v>
      </c>
      <c r="I69" s="143"/>
      <c r="J69" s="143"/>
      <c r="K69" s="143">
        <v>25000</v>
      </c>
      <c r="L69" s="143"/>
      <c r="M69" s="143"/>
      <c r="N69" s="143"/>
      <c r="O69" s="143"/>
      <c r="P69" s="143">
        <v>10000</v>
      </c>
      <c r="Q69" s="143">
        <f t="shared" si="13"/>
        <v>15000</v>
      </c>
      <c r="R69" s="185" t="s">
        <v>85</v>
      </c>
    </row>
    <row r="70" spans="1:18" s="59" customFormat="1" ht="26.25" customHeight="1">
      <c r="A70" s="137" t="s">
        <v>148</v>
      </c>
      <c r="B70" s="242" t="s">
        <v>149</v>
      </c>
      <c r="C70" s="242"/>
      <c r="D70" s="185"/>
      <c r="E70" s="143"/>
      <c r="F70" s="139"/>
      <c r="G70" s="139">
        <f>SUM(G71:G96)</f>
        <v>2260833</v>
      </c>
      <c r="H70" s="139">
        <f t="shared" ref="H70:Q70" si="15">SUM(H71:H96)</f>
        <v>420990</v>
      </c>
      <c r="I70" s="139">
        <f t="shared" si="15"/>
        <v>45000</v>
      </c>
      <c r="J70" s="139">
        <f t="shared" si="15"/>
        <v>285503</v>
      </c>
      <c r="K70" s="139">
        <f t="shared" si="15"/>
        <v>90487</v>
      </c>
      <c r="L70" s="139">
        <f t="shared" si="15"/>
        <v>0</v>
      </c>
      <c r="M70" s="139">
        <f t="shared" si="15"/>
        <v>1819843</v>
      </c>
      <c r="N70" s="139">
        <f t="shared" si="15"/>
        <v>0</v>
      </c>
      <c r="O70" s="139">
        <f t="shared" si="15"/>
        <v>20000</v>
      </c>
      <c r="P70" s="139">
        <f t="shared" si="15"/>
        <v>2063824</v>
      </c>
      <c r="Q70" s="139">
        <f t="shared" si="15"/>
        <v>197009</v>
      </c>
      <c r="R70" s="185"/>
    </row>
    <row r="71" spans="1:18" s="59" customFormat="1" ht="36" customHeight="1">
      <c r="A71" s="137" t="s">
        <v>150</v>
      </c>
      <c r="B71" s="242" t="s">
        <v>175</v>
      </c>
      <c r="C71" s="242"/>
      <c r="D71" s="185"/>
      <c r="E71" s="143"/>
      <c r="F71" s="143"/>
      <c r="G71" s="143"/>
      <c r="H71" s="143"/>
      <c r="I71" s="143"/>
      <c r="J71" s="143"/>
      <c r="K71" s="143"/>
      <c r="L71" s="143"/>
      <c r="M71" s="143"/>
      <c r="N71" s="143"/>
      <c r="O71" s="143"/>
      <c r="P71" s="143"/>
      <c r="Q71" s="143">
        <f t="shared" si="13"/>
        <v>0</v>
      </c>
      <c r="R71" s="185"/>
    </row>
    <row r="72" spans="1:18" s="59" customFormat="1" ht="56.25">
      <c r="A72" s="185">
        <v>1</v>
      </c>
      <c r="B72" s="186"/>
      <c r="C72" s="140" t="s">
        <v>169</v>
      </c>
      <c r="D72" s="185" t="s">
        <v>152</v>
      </c>
      <c r="E72" s="143">
        <v>1</v>
      </c>
      <c r="F72" s="143">
        <v>170959</v>
      </c>
      <c r="G72" s="143">
        <f>+F72</f>
        <v>170959</v>
      </c>
      <c r="H72" s="143">
        <f>SUM(I72:K72)</f>
        <v>170959</v>
      </c>
      <c r="I72" s="143">
        <v>45000</v>
      </c>
      <c r="J72" s="143">
        <f>170959-45000</f>
        <v>125959</v>
      </c>
      <c r="K72" s="143"/>
      <c r="L72" s="143"/>
      <c r="M72" s="143"/>
      <c r="N72" s="143"/>
      <c r="O72" s="143"/>
      <c r="P72" s="143">
        <v>80000</v>
      </c>
      <c r="Q72" s="143">
        <f t="shared" si="13"/>
        <v>90959</v>
      </c>
      <c r="R72" s="185" t="s">
        <v>268</v>
      </c>
    </row>
    <row r="73" spans="1:18" s="59" customFormat="1" ht="33.75">
      <c r="A73" s="185">
        <v>2</v>
      </c>
      <c r="B73" s="186"/>
      <c r="C73" s="140" t="s">
        <v>170</v>
      </c>
      <c r="D73" s="185" t="s">
        <v>152</v>
      </c>
      <c r="E73" s="143">
        <v>1</v>
      </c>
      <c r="F73" s="143">
        <v>85164</v>
      </c>
      <c r="G73" s="143">
        <v>85164</v>
      </c>
      <c r="H73" s="143">
        <f>SUM(I73:K73)</f>
        <v>85164</v>
      </c>
      <c r="I73" s="143"/>
      <c r="J73" s="143">
        <v>70544</v>
      </c>
      <c r="K73" s="143">
        <v>14620</v>
      </c>
      <c r="L73" s="143"/>
      <c r="M73" s="143"/>
      <c r="N73" s="143"/>
      <c r="O73" s="143"/>
      <c r="P73" s="143">
        <v>85164</v>
      </c>
      <c r="Q73" s="143">
        <f t="shared" si="13"/>
        <v>0</v>
      </c>
      <c r="R73" s="185" t="s">
        <v>269</v>
      </c>
    </row>
    <row r="74" spans="1:18" s="59" customFormat="1" ht="22.5">
      <c r="A74" s="185">
        <v>3</v>
      </c>
      <c r="B74" s="186"/>
      <c r="C74" s="140" t="s">
        <v>242</v>
      </c>
      <c r="D74" s="185" t="s">
        <v>152</v>
      </c>
      <c r="E74" s="143">
        <v>1</v>
      </c>
      <c r="F74" s="143">
        <v>20000</v>
      </c>
      <c r="G74" s="143">
        <v>20000</v>
      </c>
      <c r="H74" s="143">
        <f>SUM(I74:K74)</f>
        <v>20000</v>
      </c>
      <c r="I74" s="143"/>
      <c r="J74" s="143">
        <v>20000</v>
      </c>
      <c r="K74" s="143"/>
      <c r="L74" s="143"/>
      <c r="M74" s="143"/>
      <c r="N74" s="143"/>
      <c r="O74" s="143"/>
      <c r="P74" s="143"/>
      <c r="Q74" s="143">
        <f t="shared" si="13"/>
        <v>20000</v>
      </c>
      <c r="R74" s="185" t="s">
        <v>270</v>
      </c>
    </row>
    <row r="75" spans="1:18" s="69" customFormat="1" ht="22.5">
      <c r="A75" s="185">
        <v>4</v>
      </c>
      <c r="B75" s="186"/>
      <c r="C75" s="140" t="s">
        <v>172</v>
      </c>
      <c r="D75" s="185" t="s">
        <v>152</v>
      </c>
      <c r="E75" s="143">
        <v>1</v>
      </c>
      <c r="F75" s="143">
        <v>25000</v>
      </c>
      <c r="G75" s="143">
        <v>25000</v>
      </c>
      <c r="H75" s="143">
        <v>5000</v>
      </c>
      <c r="I75" s="143"/>
      <c r="J75" s="143"/>
      <c r="K75" s="143">
        <v>5000</v>
      </c>
      <c r="L75" s="143"/>
      <c r="M75" s="143"/>
      <c r="N75" s="143"/>
      <c r="O75" s="143">
        <v>20000</v>
      </c>
      <c r="P75" s="143"/>
      <c r="Q75" s="143">
        <f t="shared" si="13"/>
        <v>25000</v>
      </c>
      <c r="R75" s="185" t="s">
        <v>271</v>
      </c>
    </row>
    <row r="76" spans="1:18" s="59" customFormat="1" ht="22.5">
      <c r="A76" s="185">
        <v>6</v>
      </c>
      <c r="B76" s="186"/>
      <c r="C76" s="140" t="s">
        <v>173</v>
      </c>
      <c r="D76" s="185" t="s">
        <v>152</v>
      </c>
      <c r="E76" s="143">
        <v>1</v>
      </c>
      <c r="F76" s="143">
        <v>1261000</v>
      </c>
      <c r="G76" s="143">
        <v>1261000</v>
      </c>
      <c r="H76" s="143"/>
      <c r="I76" s="143"/>
      <c r="J76" s="143"/>
      <c r="K76" s="143"/>
      <c r="L76" s="143"/>
      <c r="M76" s="143">
        <v>1261000</v>
      </c>
      <c r="N76" s="143"/>
      <c r="O76" s="143"/>
      <c r="P76" s="143">
        <v>1261000</v>
      </c>
      <c r="Q76" s="143">
        <f t="shared" si="13"/>
        <v>0</v>
      </c>
      <c r="R76" s="185" t="s">
        <v>267</v>
      </c>
    </row>
    <row r="77" spans="1:18" s="59" customFormat="1" ht="22.5">
      <c r="A77" s="185">
        <v>7</v>
      </c>
      <c r="B77" s="186"/>
      <c r="C77" s="140" t="s">
        <v>304</v>
      </c>
      <c r="D77" s="185" t="s">
        <v>152</v>
      </c>
      <c r="E77" s="143">
        <v>1</v>
      </c>
      <c r="F77" s="143">
        <v>306000</v>
      </c>
      <c r="G77" s="143">
        <v>306000</v>
      </c>
      <c r="H77" s="143"/>
      <c r="I77" s="143"/>
      <c r="J77" s="143"/>
      <c r="K77" s="143"/>
      <c r="L77" s="143"/>
      <c r="M77" s="143">
        <v>306000</v>
      </c>
      <c r="N77" s="143"/>
      <c r="O77" s="143"/>
      <c r="P77" s="143">
        <v>306000</v>
      </c>
      <c r="Q77" s="143">
        <f t="shared" si="13"/>
        <v>0</v>
      </c>
      <c r="R77" s="185" t="s">
        <v>267</v>
      </c>
    </row>
    <row r="78" spans="1:18" s="59" customFormat="1" ht="22.5">
      <c r="A78" s="185">
        <v>8</v>
      </c>
      <c r="B78" s="186"/>
      <c r="C78" s="140" t="s">
        <v>305</v>
      </c>
      <c r="D78" s="185" t="s">
        <v>152</v>
      </c>
      <c r="E78" s="143">
        <v>1</v>
      </c>
      <c r="F78" s="143">
        <v>152843</v>
      </c>
      <c r="G78" s="143">
        <v>152843</v>
      </c>
      <c r="H78" s="143"/>
      <c r="I78" s="143"/>
      <c r="J78" s="143"/>
      <c r="K78" s="143"/>
      <c r="L78" s="143"/>
      <c r="M78" s="143">
        <v>152843</v>
      </c>
      <c r="N78" s="143"/>
      <c r="O78" s="143"/>
      <c r="P78" s="143">
        <v>152843</v>
      </c>
      <c r="Q78" s="143">
        <f t="shared" si="13"/>
        <v>0</v>
      </c>
      <c r="R78" s="185"/>
    </row>
    <row r="79" spans="1:18" s="59" customFormat="1" ht="36.75" customHeight="1">
      <c r="A79" s="185">
        <v>9</v>
      </c>
      <c r="B79" s="186"/>
      <c r="C79" s="140" t="s">
        <v>176</v>
      </c>
      <c r="D79" s="185" t="s">
        <v>177</v>
      </c>
      <c r="E79" s="143">
        <v>10</v>
      </c>
      <c r="F79" s="143">
        <v>10000</v>
      </c>
      <c r="G79" s="143">
        <f>+E79*F79</f>
        <v>100000</v>
      </c>
      <c r="H79" s="143">
        <f>SUM(I79:K79)</f>
        <v>0</v>
      </c>
      <c r="I79" s="143"/>
      <c r="J79" s="143"/>
      <c r="K79" s="143"/>
      <c r="L79" s="143"/>
      <c r="M79" s="143">
        <v>100000</v>
      </c>
      <c r="N79" s="143"/>
      <c r="O79" s="143"/>
      <c r="P79" s="143">
        <v>100000</v>
      </c>
      <c r="Q79" s="143">
        <f t="shared" si="13"/>
        <v>0</v>
      </c>
      <c r="R79" s="185" t="s">
        <v>267</v>
      </c>
    </row>
    <row r="80" spans="1:18" s="59" customFormat="1" ht="78.75">
      <c r="A80" s="185">
        <v>10</v>
      </c>
      <c r="B80" s="186"/>
      <c r="C80" s="140" t="s">
        <v>178</v>
      </c>
      <c r="D80" s="185" t="s">
        <v>179</v>
      </c>
      <c r="E80" s="143">
        <v>81</v>
      </c>
      <c r="F80" s="143">
        <v>1000</v>
      </c>
      <c r="G80" s="143">
        <f>+E80*F80</f>
        <v>81000</v>
      </c>
      <c r="H80" s="143">
        <f>SUM(I80:K80)</f>
        <v>81000</v>
      </c>
      <c r="I80" s="143"/>
      <c r="J80" s="143">
        <v>50000</v>
      </c>
      <c r="K80" s="143">
        <v>31000</v>
      </c>
      <c r="L80" s="143"/>
      <c r="M80" s="143"/>
      <c r="N80" s="143"/>
      <c r="O80" s="143"/>
      <c r="P80" s="143">
        <v>40000</v>
      </c>
      <c r="Q80" s="143">
        <f t="shared" si="13"/>
        <v>41000</v>
      </c>
      <c r="R80" s="185" t="s">
        <v>171</v>
      </c>
    </row>
    <row r="81" spans="1:18" s="59" customFormat="1" ht="11.25" customHeight="1">
      <c r="A81" s="137" t="s">
        <v>153</v>
      </c>
      <c r="B81" s="242" t="s">
        <v>180</v>
      </c>
      <c r="C81" s="242"/>
      <c r="D81" s="185"/>
      <c r="E81" s="143"/>
      <c r="F81" s="143"/>
      <c r="G81" s="143"/>
      <c r="H81" s="143"/>
      <c r="I81" s="143"/>
      <c r="J81" s="143"/>
      <c r="K81" s="143"/>
      <c r="L81" s="143"/>
      <c r="M81" s="143"/>
      <c r="N81" s="143"/>
      <c r="O81" s="143"/>
      <c r="P81" s="143"/>
      <c r="Q81" s="143">
        <f t="shared" si="13"/>
        <v>0</v>
      </c>
      <c r="R81" s="185"/>
    </row>
    <row r="82" spans="1:18" s="59" customFormat="1" ht="33.75">
      <c r="A82" s="185">
        <v>1</v>
      </c>
      <c r="B82" s="186"/>
      <c r="C82" s="140" t="s">
        <v>181</v>
      </c>
      <c r="D82" s="185" t="s">
        <v>243</v>
      </c>
      <c r="E82" s="143">
        <v>17</v>
      </c>
      <c r="F82" s="143">
        <v>100</v>
      </c>
      <c r="G82" s="143">
        <f>+E82*F82</f>
        <v>1700</v>
      </c>
      <c r="H82" s="143">
        <f>SUM(I82:K82)</f>
        <v>1700</v>
      </c>
      <c r="I82" s="143"/>
      <c r="J82" s="143"/>
      <c r="K82" s="143">
        <v>1700</v>
      </c>
      <c r="L82" s="143"/>
      <c r="M82" s="143"/>
      <c r="N82" s="143"/>
      <c r="O82" s="143"/>
      <c r="P82" s="143">
        <v>1700</v>
      </c>
      <c r="Q82" s="143">
        <f t="shared" si="13"/>
        <v>0</v>
      </c>
      <c r="R82" s="185" t="s">
        <v>85</v>
      </c>
    </row>
    <row r="83" spans="1:18" s="59" customFormat="1" ht="33.75">
      <c r="A83" s="185">
        <v>2</v>
      </c>
      <c r="B83" s="186"/>
      <c r="C83" s="140" t="s">
        <v>182</v>
      </c>
      <c r="D83" s="185" t="s">
        <v>151</v>
      </c>
      <c r="E83" s="143">
        <v>17</v>
      </c>
      <c r="F83" s="143">
        <v>5</v>
      </c>
      <c r="G83" s="143">
        <f>+E83*F83</f>
        <v>85</v>
      </c>
      <c r="H83" s="143">
        <f>SUM(I83:K83)</f>
        <v>85</v>
      </c>
      <c r="I83" s="143"/>
      <c r="J83" s="143"/>
      <c r="K83" s="143">
        <v>85</v>
      </c>
      <c r="L83" s="143"/>
      <c r="M83" s="143"/>
      <c r="N83" s="143"/>
      <c r="O83" s="143"/>
      <c r="P83" s="143">
        <v>85</v>
      </c>
      <c r="Q83" s="143">
        <f t="shared" si="13"/>
        <v>0</v>
      </c>
      <c r="R83" s="185" t="s">
        <v>85</v>
      </c>
    </row>
    <row r="84" spans="1:18" s="59" customFormat="1" ht="45">
      <c r="A84" s="185">
        <v>3</v>
      </c>
      <c r="B84" s="186"/>
      <c r="C84" s="140" t="s">
        <v>183</v>
      </c>
      <c r="D84" s="185"/>
      <c r="E84" s="143"/>
      <c r="F84" s="143">
        <v>1000</v>
      </c>
      <c r="G84" s="143">
        <v>1000</v>
      </c>
      <c r="H84" s="143">
        <f>SUM(I84:K84)</f>
        <v>1000</v>
      </c>
      <c r="I84" s="143"/>
      <c r="J84" s="143"/>
      <c r="K84" s="143">
        <v>1000</v>
      </c>
      <c r="L84" s="143"/>
      <c r="M84" s="143"/>
      <c r="N84" s="143"/>
      <c r="O84" s="143"/>
      <c r="P84" s="143">
        <v>1000</v>
      </c>
      <c r="Q84" s="143">
        <f t="shared" si="13"/>
        <v>0</v>
      </c>
      <c r="R84" s="185" t="s">
        <v>85</v>
      </c>
    </row>
    <row r="85" spans="1:18" s="59" customFormat="1" ht="56.25">
      <c r="A85" s="185">
        <v>4</v>
      </c>
      <c r="B85" s="186"/>
      <c r="C85" s="140" t="s">
        <v>184</v>
      </c>
      <c r="D85" s="185"/>
      <c r="E85" s="143"/>
      <c r="F85" s="143">
        <v>500</v>
      </c>
      <c r="G85" s="143">
        <v>500</v>
      </c>
      <c r="H85" s="143">
        <f>SUM(I85:K85)</f>
        <v>500</v>
      </c>
      <c r="I85" s="143"/>
      <c r="J85" s="143"/>
      <c r="K85" s="143">
        <v>500</v>
      </c>
      <c r="L85" s="143"/>
      <c r="M85" s="143"/>
      <c r="N85" s="143"/>
      <c r="O85" s="143"/>
      <c r="P85" s="143">
        <v>500</v>
      </c>
      <c r="Q85" s="143">
        <f t="shared" si="13"/>
        <v>0</v>
      </c>
      <c r="R85" s="185" t="s">
        <v>85</v>
      </c>
    </row>
    <row r="86" spans="1:18" s="59" customFormat="1" ht="21" customHeight="1">
      <c r="A86" s="137" t="s">
        <v>154</v>
      </c>
      <c r="B86" s="242" t="s">
        <v>185</v>
      </c>
      <c r="C86" s="242"/>
      <c r="D86" s="185"/>
      <c r="E86" s="143"/>
      <c r="F86" s="143"/>
      <c r="G86" s="143"/>
      <c r="H86" s="143"/>
      <c r="I86" s="143"/>
      <c r="J86" s="143"/>
      <c r="K86" s="143"/>
      <c r="L86" s="143"/>
      <c r="M86" s="143"/>
      <c r="N86" s="143"/>
      <c r="O86" s="143"/>
      <c r="P86" s="143"/>
      <c r="Q86" s="143">
        <f t="shared" si="13"/>
        <v>0</v>
      </c>
      <c r="R86" s="185"/>
    </row>
    <row r="87" spans="1:18" s="69" customFormat="1" ht="22.5">
      <c r="A87" s="185">
        <v>1</v>
      </c>
      <c r="B87" s="186"/>
      <c r="C87" s="140" t="s">
        <v>311</v>
      </c>
      <c r="D87" s="185"/>
      <c r="E87" s="143"/>
      <c r="F87" s="143">
        <v>5000</v>
      </c>
      <c r="G87" s="143">
        <v>5000</v>
      </c>
      <c r="H87" s="143">
        <v>5000</v>
      </c>
      <c r="I87" s="143"/>
      <c r="J87" s="143"/>
      <c r="K87" s="143">
        <v>5000</v>
      </c>
      <c r="L87" s="143"/>
      <c r="M87" s="143"/>
      <c r="N87" s="143"/>
      <c r="O87" s="143"/>
      <c r="P87" s="143"/>
      <c r="Q87" s="143">
        <f t="shared" si="13"/>
        <v>5000</v>
      </c>
      <c r="R87" s="185" t="s">
        <v>85</v>
      </c>
    </row>
    <row r="88" spans="1:18" s="59" customFormat="1" ht="33.75">
      <c r="A88" s="185">
        <v>2</v>
      </c>
      <c r="B88" s="186"/>
      <c r="C88" s="140" t="s">
        <v>186</v>
      </c>
      <c r="D88" s="185"/>
      <c r="E88" s="143"/>
      <c r="F88" s="143">
        <v>50</v>
      </c>
      <c r="G88" s="143">
        <v>50</v>
      </c>
      <c r="H88" s="143">
        <v>50</v>
      </c>
      <c r="I88" s="143"/>
      <c r="J88" s="143"/>
      <c r="K88" s="143">
        <v>50</v>
      </c>
      <c r="L88" s="143"/>
      <c r="M88" s="143"/>
      <c r="N88" s="143"/>
      <c r="O88" s="143"/>
      <c r="P88" s="143"/>
      <c r="Q88" s="143">
        <f t="shared" si="13"/>
        <v>50</v>
      </c>
      <c r="R88" s="185" t="s">
        <v>85</v>
      </c>
    </row>
    <row r="89" spans="1:18" s="59" customFormat="1" ht="21" customHeight="1">
      <c r="A89" s="137" t="s">
        <v>155</v>
      </c>
      <c r="B89" s="242" t="s">
        <v>187</v>
      </c>
      <c r="C89" s="242"/>
      <c r="D89" s="185"/>
      <c r="E89" s="143"/>
      <c r="F89" s="143"/>
      <c r="G89" s="143"/>
      <c r="H89" s="143"/>
      <c r="I89" s="143"/>
      <c r="J89" s="143"/>
      <c r="K89" s="143"/>
      <c r="L89" s="143"/>
      <c r="M89" s="143"/>
      <c r="N89" s="143"/>
      <c r="O89" s="143"/>
      <c r="P89" s="143"/>
      <c r="Q89" s="143">
        <f t="shared" si="13"/>
        <v>0</v>
      </c>
      <c r="R89" s="185"/>
    </row>
    <row r="90" spans="1:18" s="69" customFormat="1" ht="52.5" customHeight="1">
      <c r="A90" s="185">
        <v>1</v>
      </c>
      <c r="B90" s="140"/>
      <c r="C90" s="140" t="s">
        <v>188</v>
      </c>
      <c r="D90" s="185" t="s">
        <v>152</v>
      </c>
      <c r="E90" s="143">
        <v>1</v>
      </c>
      <c r="F90" s="143">
        <v>13192</v>
      </c>
      <c r="G90" s="143">
        <v>13192</v>
      </c>
      <c r="H90" s="143">
        <f>SUM(I90:K90)</f>
        <v>13192</v>
      </c>
      <c r="I90" s="143"/>
      <c r="J90" s="143">
        <v>9000</v>
      </c>
      <c r="K90" s="143">
        <v>4192</v>
      </c>
      <c r="L90" s="143"/>
      <c r="M90" s="143"/>
      <c r="N90" s="143"/>
      <c r="O90" s="143"/>
      <c r="P90" s="143">
        <v>13192</v>
      </c>
      <c r="Q90" s="143">
        <f t="shared" si="13"/>
        <v>0</v>
      </c>
      <c r="R90" s="185" t="s">
        <v>171</v>
      </c>
    </row>
    <row r="91" spans="1:18" s="69" customFormat="1" ht="22.5">
      <c r="A91" s="185">
        <v>2</v>
      </c>
      <c r="B91" s="140"/>
      <c r="C91" s="140" t="s">
        <v>312</v>
      </c>
      <c r="D91" s="185" t="s">
        <v>152</v>
      </c>
      <c r="E91" s="143">
        <v>1</v>
      </c>
      <c r="F91" s="143">
        <v>15000</v>
      </c>
      <c r="G91" s="143">
        <v>15000</v>
      </c>
      <c r="H91" s="143">
        <f>SUM(I91:K91)</f>
        <v>15000</v>
      </c>
      <c r="I91" s="143"/>
      <c r="J91" s="143">
        <v>10000</v>
      </c>
      <c r="K91" s="143">
        <v>5000</v>
      </c>
      <c r="L91" s="143"/>
      <c r="M91" s="143"/>
      <c r="N91" s="143"/>
      <c r="O91" s="143"/>
      <c r="P91" s="143"/>
      <c r="Q91" s="143">
        <v>15000</v>
      </c>
      <c r="R91" s="185" t="s">
        <v>171</v>
      </c>
    </row>
    <row r="92" spans="1:18" s="59" customFormat="1" ht="21" customHeight="1">
      <c r="A92" s="137" t="s">
        <v>246</v>
      </c>
      <c r="B92" s="242" t="s">
        <v>189</v>
      </c>
      <c r="C92" s="242"/>
      <c r="D92" s="185"/>
      <c r="E92" s="143"/>
      <c r="F92" s="143"/>
      <c r="G92" s="143"/>
      <c r="H92" s="143"/>
      <c r="I92" s="143"/>
      <c r="J92" s="143"/>
      <c r="K92" s="143"/>
      <c r="L92" s="143"/>
      <c r="M92" s="143"/>
      <c r="N92" s="143"/>
      <c r="O92" s="143"/>
      <c r="P92" s="143"/>
      <c r="Q92" s="143">
        <f t="shared" si="13"/>
        <v>0</v>
      </c>
      <c r="R92" s="185"/>
    </row>
    <row r="93" spans="1:18" s="59" customFormat="1" ht="33.75">
      <c r="A93" s="185">
        <v>1</v>
      </c>
      <c r="B93" s="157"/>
      <c r="C93" s="140" t="s">
        <v>190</v>
      </c>
      <c r="D93" s="185" t="s">
        <v>191</v>
      </c>
      <c r="E93" s="143">
        <v>17</v>
      </c>
      <c r="F93" s="143">
        <v>20</v>
      </c>
      <c r="G93" s="143">
        <f>+E93*F93</f>
        <v>340</v>
      </c>
      <c r="H93" s="143">
        <v>340</v>
      </c>
      <c r="I93" s="143"/>
      <c r="J93" s="143"/>
      <c r="K93" s="143">
        <v>340</v>
      </c>
      <c r="L93" s="143"/>
      <c r="M93" s="143"/>
      <c r="N93" s="143"/>
      <c r="O93" s="143"/>
      <c r="P93" s="143">
        <v>340</v>
      </c>
      <c r="Q93" s="143">
        <f t="shared" si="13"/>
        <v>0</v>
      </c>
      <c r="R93" s="185" t="s">
        <v>85</v>
      </c>
    </row>
    <row r="94" spans="1:18" s="59" customFormat="1" ht="45">
      <c r="A94" s="185">
        <v>2</v>
      </c>
      <c r="B94" s="157"/>
      <c r="C94" s="140" t="s">
        <v>193</v>
      </c>
      <c r="D94" s="185" t="s">
        <v>192</v>
      </c>
      <c r="E94" s="143">
        <v>1</v>
      </c>
      <c r="F94" s="143">
        <v>10000</v>
      </c>
      <c r="G94" s="143">
        <f>+E94*F94</f>
        <v>10000</v>
      </c>
      <c r="H94" s="143">
        <v>10000</v>
      </c>
      <c r="I94" s="143"/>
      <c r="J94" s="143"/>
      <c r="K94" s="143">
        <v>10000</v>
      </c>
      <c r="L94" s="143"/>
      <c r="M94" s="143"/>
      <c r="N94" s="143"/>
      <c r="O94" s="143"/>
      <c r="P94" s="143">
        <v>10000</v>
      </c>
      <c r="Q94" s="143">
        <f t="shared" si="13"/>
        <v>0</v>
      </c>
      <c r="R94" s="185" t="s">
        <v>85</v>
      </c>
    </row>
    <row r="95" spans="1:18" s="59" customFormat="1" ht="21" customHeight="1">
      <c r="A95" s="137" t="s">
        <v>156</v>
      </c>
      <c r="B95" s="242" t="s">
        <v>272</v>
      </c>
      <c r="C95" s="242"/>
      <c r="D95" s="185"/>
      <c r="E95" s="143"/>
      <c r="F95" s="143"/>
      <c r="G95" s="143"/>
      <c r="H95" s="143"/>
      <c r="I95" s="143"/>
      <c r="J95" s="143"/>
      <c r="K95" s="143"/>
      <c r="L95" s="143"/>
      <c r="M95" s="143"/>
      <c r="N95" s="143"/>
      <c r="O95" s="143"/>
      <c r="P95" s="143"/>
      <c r="Q95" s="143">
        <f t="shared" si="13"/>
        <v>0</v>
      </c>
      <c r="R95" s="185"/>
    </row>
    <row r="96" spans="1:18" s="59" customFormat="1" ht="11.25">
      <c r="A96" s="185">
        <v>1</v>
      </c>
      <c r="B96" s="157"/>
      <c r="C96" s="140" t="s">
        <v>273</v>
      </c>
      <c r="D96" s="185" t="s">
        <v>168</v>
      </c>
      <c r="E96" s="143">
        <v>1</v>
      </c>
      <c r="F96" s="143">
        <v>12000</v>
      </c>
      <c r="G96" s="143">
        <f>+E96*F96</f>
        <v>12000</v>
      </c>
      <c r="H96" s="143">
        <f>SUM(I96:K96)</f>
        <v>12000</v>
      </c>
      <c r="I96" s="143"/>
      <c r="J96" s="143"/>
      <c r="K96" s="143">
        <v>12000</v>
      </c>
      <c r="L96" s="143"/>
      <c r="M96" s="143"/>
      <c r="N96" s="143"/>
      <c r="O96" s="143"/>
      <c r="P96" s="143">
        <v>12000</v>
      </c>
      <c r="Q96" s="143">
        <f t="shared" si="13"/>
        <v>0</v>
      </c>
      <c r="R96" s="185" t="s">
        <v>85</v>
      </c>
    </row>
    <row r="97" spans="1:18" s="59" customFormat="1" ht="11.25">
      <c r="A97" s="137"/>
      <c r="B97" s="157"/>
      <c r="C97" s="137" t="s">
        <v>159</v>
      </c>
      <c r="D97" s="181"/>
      <c r="E97" s="158"/>
      <c r="F97" s="158"/>
      <c r="G97" s="139">
        <f t="shared" ref="G97:Q97" si="16">+G70+G42+G6</f>
        <v>3843979</v>
      </c>
      <c r="H97" s="139">
        <f t="shared" si="16"/>
        <v>1275470</v>
      </c>
      <c r="I97" s="139">
        <f t="shared" si="16"/>
        <v>217500</v>
      </c>
      <c r="J97" s="139">
        <f t="shared" si="16"/>
        <v>529305.4</v>
      </c>
      <c r="K97" s="139">
        <f t="shared" si="16"/>
        <v>528664.6</v>
      </c>
      <c r="L97" s="139">
        <f t="shared" si="16"/>
        <v>0</v>
      </c>
      <c r="M97" s="139">
        <f t="shared" si="16"/>
        <v>2191318</v>
      </c>
      <c r="N97" s="139">
        <f t="shared" si="16"/>
        <v>70540</v>
      </c>
      <c r="O97" s="139">
        <f t="shared" si="16"/>
        <v>306651</v>
      </c>
      <c r="P97" s="139">
        <f t="shared" si="16"/>
        <v>3019980</v>
      </c>
      <c r="Q97" s="139">
        <f t="shared" si="16"/>
        <v>823999</v>
      </c>
      <c r="R97" s="185"/>
    </row>
    <row r="98" spans="1:18" hidden="1">
      <c r="P98" s="159">
        <f>+'[3]2020-2022'!P79</f>
        <v>3019980</v>
      </c>
      <c r="Q98" s="159">
        <f>+'[3]2023-2025'!P58</f>
        <v>823999</v>
      </c>
    </row>
    <row r="99" spans="1:18">
      <c r="P99" s="63"/>
      <c r="Q99" s="160"/>
    </row>
  </sheetData>
  <mergeCells count="70">
    <mergeCell ref="B92:C92"/>
    <mergeCell ref="B95:C95"/>
    <mergeCell ref="B67:B69"/>
    <mergeCell ref="B70:C70"/>
    <mergeCell ref="B71:C71"/>
    <mergeCell ref="B81:C81"/>
    <mergeCell ref="B89:C89"/>
    <mergeCell ref="B86:C86"/>
    <mergeCell ref="O43:O44"/>
    <mergeCell ref="P43:P44"/>
    <mergeCell ref="Q43:Q44"/>
    <mergeCell ref="R43:R44"/>
    <mergeCell ref="A46:A52"/>
    <mergeCell ref="B46:B52"/>
    <mergeCell ref="J43:J44"/>
    <mergeCell ref="K43:K44"/>
    <mergeCell ref="L43:L44"/>
    <mergeCell ref="M43:M44"/>
    <mergeCell ref="N43:N44"/>
    <mergeCell ref="G43:G44"/>
    <mergeCell ref="H43:H44"/>
    <mergeCell ref="I43:I44"/>
    <mergeCell ref="A43:A45"/>
    <mergeCell ref="A31:A33"/>
    <mergeCell ref="B31:B33"/>
    <mergeCell ref="A34:A36"/>
    <mergeCell ref="B34:B36"/>
    <mergeCell ref="A38:A39"/>
    <mergeCell ref="B38:B39"/>
    <mergeCell ref="A13:A17"/>
    <mergeCell ref="B13:B17"/>
    <mergeCell ref="A19:A26"/>
    <mergeCell ref="B19:B26"/>
    <mergeCell ref="A27:A29"/>
    <mergeCell ref="B27:B29"/>
    <mergeCell ref="B42:C42"/>
    <mergeCell ref="B43:B45"/>
    <mergeCell ref="D43:D44"/>
    <mergeCell ref="E43:E44"/>
    <mergeCell ref="F43:F44"/>
    <mergeCell ref="A53:A59"/>
    <mergeCell ref="B53:B59"/>
    <mergeCell ref="A60:A66"/>
    <mergeCell ref="B60:B66"/>
    <mergeCell ref="A67:A69"/>
    <mergeCell ref="B3:B5"/>
    <mergeCell ref="C3:C5"/>
    <mergeCell ref="D3:D5"/>
    <mergeCell ref="E3:E5"/>
    <mergeCell ref="F3:F5"/>
    <mergeCell ref="B6:C6"/>
    <mergeCell ref="A7:A8"/>
    <mergeCell ref="B7:B8"/>
    <mergeCell ref="A9:A12"/>
    <mergeCell ref="B9:B12"/>
    <mergeCell ref="A1:R1"/>
    <mergeCell ref="Q2:R2"/>
    <mergeCell ref="R3:R5"/>
    <mergeCell ref="H4:H5"/>
    <mergeCell ref="I4:K4"/>
    <mergeCell ref="L4:L5"/>
    <mergeCell ref="M4:M5"/>
    <mergeCell ref="N4:N5"/>
    <mergeCell ref="O4:O5"/>
    <mergeCell ref="P4:P5"/>
    <mergeCell ref="Q4:Q5"/>
    <mergeCell ref="P3:Q3"/>
    <mergeCell ref="G3:G5"/>
    <mergeCell ref="H3:O3"/>
    <mergeCell ref="A3:A5"/>
  </mergeCells>
  <pageMargins left="0.55000000000000004" right="0.16" top="0.47244094488188981" bottom="0.43307086614173229" header="0.31496062992125984" footer="0.31496062992125984"/>
  <pageSetup paperSize="9" scale="9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7</vt:i4>
      </vt:variant>
    </vt:vector>
  </HeadingPairs>
  <TitlesOfParts>
    <vt:vector size="21" baseType="lpstr">
      <vt:lpstr>van hoa</vt:lpstr>
      <vt:lpstr>Giai doan 2018-2020 (2)</vt:lpstr>
      <vt:lpstr>PL1 xa dat chuan</vt:lpstr>
      <vt:lpstr>PL2 tieu chi huyen ntm</vt:lpstr>
      <vt:lpstr>PL3 KQ KDCM</vt:lpstr>
      <vt:lpstr>PL 4 xa nang cao</vt:lpstr>
      <vt:lpstr>PL5 xa kieu mau</vt:lpstr>
      <vt:lpstr>PL6.Nguồn lực 10 năm</vt:lpstr>
      <vt:lpstr>PL 7 nhu cau von</vt:lpstr>
      <vt:lpstr>PL08.2020-2022</vt:lpstr>
      <vt:lpstr>PL09.2023-2025</vt:lpstr>
      <vt:lpstr>Nghi Xuân</vt:lpstr>
      <vt:lpstr>So sanh</vt:lpstr>
      <vt:lpstr>PL10 co cau von</vt:lpstr>
      <vt:lpstr>'PL3 KQ KDCM'!_Toc514417343</vt:lpstr>
      <vt:lpstr>'PL1 xa dat chuan'!chuong_phuluc_22_name</vt:lpstr>
      <vt:lpstr>'Giai doan 2018-2020 (2)'!Print_Area</vt:lpstr>
      <vt:lpstr>'van hoa'!Print_Area</vt:lpstr>
      <vt:lpstr>'Giai doan 2018-2020 (2)'!Print_Titles</vt:lpstr>
      <vt:lpstr>'PL1 xa dat chuan'!Print_Titles</vt:lpstr>
      <vt:lpstr>'van hoa'!Print_Titles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cuong86tckh@outlook.com</dc:creator>
  <cp:lastModifiedBy>HONGHA</cp:lastModifiedBy>
  <cp:lastPrinted>2020-03-27T09:33:14Z</cp:lastPrinted>
  <dcterms:created xsi:type="dcterms:W3CDTF">2019-06-22T06:52:37Z</dcterms:created>
  <dcterms:modified xsi:type="dcterms:W3CDTF">2020-03-27T09:41:02Z</dcterms:modified>
</cp:coreProperties>
</file>